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erk\OneDrive\AGENDAS\2025-2026\Sept 2025\"/>
    </mc:Choice>
  </mc:AlternateContent>
  <xr:revisionPtr revIDLastSave="0" documentId="8_{31EAAD6D-C0EE-4EF7-A83F-02753F2081F5}" xr6:coauthVersionLast="47" xr6:coauthVersionMax="47" xr10:uidLastSave="{00000000-0000-0000-0000-000000000000}"/>
  <bookViews>
    <workbookView xWindow="-108" yWindow="-108" windowWidth="23256" windowHeight="12456" activeTab="2" xr2:uid="{49A28887-C1D5-4880-AA07-0EF1BDEBD306}"/>
  </bookViews>
  <sheets>
    <sheet name="25-26" sheetId="1" r:id="rId1"/>
    <sheet name="24-25 Reserve" sheetId="2" r:id="rId2"/>
    <sheet name="25-26 Reserve " sheetId="3" r:id="rId3"/>
  </sheets>
  <externalReferences>
    <externalReference r:id="rId4"/>
  </externalReferences>
  <definedNames>
    <definedName name="CY">[1]SETUP!$C$10</definedName>
    <definedName name="CYE">[1]SETUP!$C$8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B9" i="3"/>
  <c r="C8" i="3"/>
  <c r="B8" i="3"/>
  <c r="C7" i="3"/>
  <c r="L6" i="3"/>
  <c r="I6" i="3"/>
  <c r="H6" i="3"/>
  <c r="C6" i="3"/>
  <c r="I5" i="3"/>
  <c r="C5" i="3"/>
  <c r="C9" i="3" s="1"/>
  <c r="B1" i="3"/>
  <c r="L7" i="3" l="1"/>
  <c r="L9" i="3" s="1"/>
  <c r="F12" i="1" l="1"/>
  <c r="B9" i="1"/>
  <c r="C8" i="1"/>
  <c r="B8" i="1"/>
  <c r="C7" i="1"/>
  <c r="L6" i="1"/>
  <c r="I6" i="1"/>
  <c r="H6" i="1"/>
  <c r="C6" i="1"/>
  <c r="I5" i="1"/>
  <c r="C5" i="1"/>
  <c r="C9" i="1" s="1"/>
  <c r="B1" i="1"/>
  <c r="L7" i="1" l="1"/>
  <c r="L9" i="1" s="1"/>
</calcChain>
</file>

<file path=xl/sharedStrings.xml><?xml version="1.0" encoding="utf-8"?>
<sst xmlns="http://schemas.openxmlformats.org/spreadsheetml/2006/main" count="166" uniqueCount="102">
  <si>
    <t>End of Year Summaries</t>
  </si>
  <si>
    <t>End of Year Forecast</t>
  </si>
  <si>
    <t>Cash Reserves</t>
  </si>
  <si>
    <t>S.137 Expenditure</t>
  </si>
  <si>
    <t>CIL Reporting</t>
  </si>
  <si>
    <t>Current Cash Balance</t>
  </si>
  <si>
    <t xml:space="preserve">Development Reserve </t>
  </si>
  <si>
    <t>Maximum Expenditure</t>
  </si>
  <si>
    <t>Brought Forward  (A)</t>
  </si>
  <si>
    <t>Expected Income</t>
  </si>
  <si>
    <t xml:space="preserve">Events Reserve     </t>
  </si>
  <si>
    <t>Income In Year  (B)</t>
  </si>
  <si>
    <t>Committed Expenditure</t>
  </si>
  <si>
    <t>VE Day Beacon event</t>
  </si>
  <si>
    <t>Expenditure In Year  (C)</t>
  </si>
  <si>
    <t>VJ Day</t>
  </si>
  <si>
    <t>Repaid In Year  (D)</t>
  </si>
  <si>
    <t>Remembrance day</t>
  </si>
  <si>
    <t>Retained  (E)</t>
  </si>
  <si>
    <t xml:space="preserve">  </t>
  </si>
  <si>
    <t>Christmas event</t>
  </si>
  <si>
    <t xml:space="preserve">Election Reserve                </t>
  </si>
  <si>
    <t>General Reserves</t>
  </si>
  <si>
    <t>Billinge Chapel End Parish Council</t>
  </si>
  <si>
    <t>Budget Monitoring Report 2024/25</t>
  </si>
  <si>
    <t>1 Aprl 2024- 30 Sept  2024</t>
  </si>
  <si>
    <t>Budget for this period</t>
  </si>
  <si>
    <t>Actual for this period</t>
  </si>
  <si>
    <t>Budget for year</t>
  </si>
  <si>
    <t>Year end Forecast</t>
  </si>
  <si>
    <t>Variance from Budget To-Date</t>
  </si>
  <si>
    <t>Explanation for Major Variances (&gt;£500)</t>
  </si>
  <si>
    <t>Annual Budget</t>
  </si>
  <si>
    <t>June (Q1)</t>
  </si>
  <si>
    <t>Sept (Q2)</t>
  </si>
  <si>
    <t>Dec (Q3)</t>
  </si>
  <si>
    <t>Mar (Q4)</t>
  </si>
  <si>
    <t>£</t>
  </si>
  <si>
    <t>Staff Costs</t>
  </si>
  <si>
    <t>To Date</t>
  </si>
  <si>
    <t>Clerk</t>
  </si>
  <si>
    <t xml:space="preserve">Superannuation </t>
  </si>
  <si>
    <t>Superannuation</t>
  </si>
  <si>
    <t>Cleaner</t>
  </si>
  <si>
    <t>Employer's national insurance</t>
  </si>
  <si>
    <t>Employer's nat insurance</t>
  </si>
  <si>
    <t>Employee expenses</t>
  </si>
  <si>
    <t>Training and Development</t>
  </si>
  <si>
    <t>Pay Award/Clerk and Training</t>
  </si>
  <si>
    <t>Administration</t>
  </si>
  <si>
    <t>Stationery, postage</t>
  </si>
  <si>
    <t>Audit</t>
  </si>
  <si>
    <t>Subscriptions</t>
  </si>
  <si>
    <t>Chairman's Allowance</t>
  </si>
  <si>
    <t>Members expenses</t>
  </si>
  <si>
    <t>Miscellaneous</t>
  </si>
  <si>
    <t>Telephone and internet</t>
  </si>
  <si>
    <t>Insurance</t>
  </si>
  <si>
    <t>Conferences/training</t>
  </si>
  <si>
    <t>Elections</t>
  </si>
  <si>
    <t>Printing</t>
  </si>
  <si>
    <t>Publications (Beacon)</t>
  </si>
  <si>
    <t>Information Technology</t>
  </si>
  <si>
    <t>Public hall</t>
  </si>
  <si>
    <t>Repairs and maintenance</t>
  </si>
  <si>
    <t xml:space="preserve">Wall and Gas Boiler </t>
  </si>
  <si>
    <t>Cleaning materials</t>
  </si>
  <si>
    <t>Water</t>
  </si>
  <si>
    <t>Electricity and gas</t>
  </si>
  <si>
    <t>General improvements/major repairs</t>
  </si>
  <si>
    <t xml:space="preserve">Health and Safety </t>
  </si>
  <si>
    <t>funded from reserves</t>
  </si>
  <si>
    <t>Total</t>
  </si>
  <si>
    <t>Reserves/Insurance Claim</t>
  </si>
  <si>
    <t>Less public hall income</t>
  </si>
  <si>
    <t>Other expenditure</t>
  </si>
  <si>
    <t>Dam Slacks - maintenance/Health and Safety</t>
  </si>
  <si>
    <t>Millennium Gardens  - maintenance/Health and Safety</t>
  </si>
  <si>
    <t>Tree Works</t>
  </si>
  <si>
    <t xml:space="preserve">Millennium Garden - PWLB loan </t>
  </si>
  <si>
    <t>Barrier Baskets</t>
  </si>
  <si>
    <t>Improvements in the parish</t>
  </si>
  <si>
    <t>Section 137 expenditure</t>
  </si>
  <si>
    <t>Grants and other payments</t>
  </si>
  <si>
    <t xml:space="preserve">Grants and other expenditure </t>
  </si>
  <si>
    <t xml:space="preserve">School poster competition </t>
  </si>
  <si>
    <t>Other income</t>
  </si>
  <si>
    <t xml:space="preserve">Total </t>
  </si>
  <si>
    <t>Transfers from Reserves</t>
  </si>
  <si>
    <t>Less Payments funded from Reserves</t>
  </si>
  <si>
    <t>Development Reserve</t>
  </si>
  <si>
    <t>Elections Reserves</t>
  </si>
  <si>
    <t>Net expenditure</t>
  </si>
  <si>
    <t>Net expenditure after reserves</t>
  </si>
  <si>
    <t>Precept</t>
  </si>
  <si>
    <t>Precept from St Helens Council</t>
  </si>
  <si>
    <t>(Surplus)/Deficit</t>
  </si>
  <si>
    <t>Unity Trust Account Balance at 31 March 2024</t>
  </si>
  <si>
    <t>Current Reserves at 31 March 2024</t>
  </si>
  <si>
    <t xml:space="preserve">Development Reserve         </t>
  </si>
  <si>
    <t xml:space="preserve">General Reserves                                                          </t>
  </si>
  <si>
    <t xml:space="preserve">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</si>
</sst>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_ ;[Red]\-#,##0.00\ "/>
  </numFmts>
  <fonts count="7" x14ac:knownFonts="1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164" fontId="2" fillId="2" borderId="0" xfId="0" applyNumberFormat="1" applyFont="1" applyFill="1" applyAlignment="1">
      <alignment horizontal="left"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1" fillId="0" borderId="3" xfId="0" applyFont="1" applyBorder="1" applyAlignment="1">
      <alignment horizontal="left" vertical="top"/>
    </xf>
    <xf numFmtId="165" fontId="1" fillId="0" borderId="3" xfId="0" applyNumberFormat="1" applyFont="1" applyBorder="1" applyAlignment="1">
      <alignment vertical="top"/>
    </xf>
    <xf numFmtId="0" fontId="5" fillId="0" borderId="3" xfId="0" applyFont="1" applyBorder="1"/>
    <xf numFmtId="0" fontId="4" fillId="0" borderId="3" xfId="0" applyFont="1" applyBorder="1" applyAlignment="1">
      <alignment vertical="top"/>
    </xf>
    <xf numFmtId="165" fontId="4" fillId="0" borderId="3" xfId="0" applyNumberFormat="1" applyFont="1" applyBorder="1" applyAlignment="1">
      <alignment vertical="top"/>
    </xf>
    <xf numFmtId="0" fontId="3" fillId="4" borderId="3" xfId="0" applyFont="1" applyFill="1" applyBorder="1" applyAlignment="1">
      <alignment horizontal="right" vertical="top"/>
    </xf>
    <xf numFmtId="165" fontId="4" fillId="2" borderId="3" xfId="0" applyNumberFormat="1" applyFont="1" applyFill="1" applyBorder="1" applyAlignment="1">
      <alignment vertical="top"/>
    </xf>
    <xf numFmtId="14" fontId="4" fillId="0" borderId="3" xfId="0" applyNumberFormat="1" applyFont="1" applyBorder="1" applyAlignment="1">
      <alignment vertical="top"/>
    </xf>
    <xf numFmtId="0" fontId="1" fillId="0" borderId="3" xfId="0" applyFont="1" applyBorder="1" applyAlignment="1">
      <alignment horizontal="right" vertical="top"/>
    </xf>
    <xf numFmtId="0" fontId="3" fillId="3" borderId="3" xfId="0" applyFont="1" applyFill="1" applyBorder="1" applyAlignment="1">
      <alignment vertical="top"/>
    </xf>
    <xf numFmtId="165" fontId="3" fillId="3" borderId="3" xfId="0" applyNumberFormat="1" applyFont="1" applyFill="1" applyBorder="1" applyAlignment="1">
      <alignment vertical="top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erk\OneDrive\ACCOUNTS\ACCOUNTS%202025-2026\2025-26%20Billinge%20Accounts.xlsx" TargetMode="External"/><Relationship Id="rId1" Type="http://schemas.openxmlformats.org/officeDocument/2006/relationships/externalLinkPath" Target="file:///C:\Users\clerk\OneDrive\ACCOUNTS\ACCOUNTS%202025-2026\2025-26%20Billinge%20Ac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ssets"/>
      <sheetName val="Payments"/>
      <sheetName val="Receipts"/>
      <sheetName val="Transfers"/>
      <sheetName val="AGAR"/>
      <sheetName val="Bank Accounts"/>
      <sheetName val="Bank Recon"/>
      <sheetName val="Budget"/>
      <sheetName val="EOY"/>
      <sheetName val="Expenditure"/>
      <sheetName val="Income"/>
      <sheetName val="Precept"/>
      <sheetName val="SETUP"/>
    </sheetNames>
    <sheetDataSet>
      <sheetData sheetId="0"/>
      <sheetData sheetId="1">
        <row r="3">
          <cell r="P3" t="str">
            <v>Y Columns</v>
          </cell>
        </row>
        <row r="4">
          <cell r="H4" t="str">
            <v>Net</v>
          </cell>
          <cell r="I4" t="str">
            <v>VAT</v>
          </cell>
          <cell r="J4" t="str">
            <v>Gross</v>
          </cell>
          <cell r="M4" t="str">
            <v>Bank
Date</v>
          </cell>
          <cell r="P4" t="str">
            <v>CIL</v>
          </cell>
          <cell r="Q4" t="str">
            <v xml:space="preserve">S137
</v>
          </cell>
          <cell r="S4" t="str">
            <v>VAT
Claimed</v>
          </cell>
        </row>
        <row r="5">
          <cell r="H5">
            <v>2013.08</v>
          </cell>
          <cell r="I5">
            <v>0</v>
          </cell>
          <cell r="J5">
            <v>2013.08</v>
          </cell>
          <cell r="M5">
            <v>45750</v>
          </cell>
        </row>
        <row r="6">
          <cell r="H6">
            <v>20.96</v>
          </cell>
          <cell r="I6">
            <v>0</v>
          </cell>
          <cell r="J6">
            <v>20.96</v>
          </cell>
          <cell r="M6">
            <v>45754</v>
          </cell>
        </row>
        <row r="7">
          <cell r="H7">
            <v>243</v>
          </cell>
          <cell r="I7">
            <v>48.6</v>
          </cell>
          <cell r="J7">
            <v>291.60000000000002</v>
          </cell>
          <cell r="M7">
            <v>45762</v>
          </cell>
        </row>
        <row r="8">
          <cell r="H8">
            <v>1188.04</v>
          </cell>
          <cell r="I8">
            <v>0</v>
          </cell>
          <cell r="J8">
            <v>1188.04</v>
          </cell>
          <cell r="M8">
            <v>45762</v>
          </cell>
        </row>
        <row r="9">
          <cell r="H9">
            <v>486.72</v>
          </cell>
          <cell r="I9">
            <v>0</v>
          </cell>
          <cell r="J9">
            <v>486.72</v>
          </cell>
          <cell r="M9">
            <v>45762</v>
          </cell>
        </row>
        <row r="10">
          <cell r="H10">
            <v>452.46</v>
          </cell>
          <cell r="I10">
            <v>0</v>
          </cell>
          <cell r="J10">
            <v>452.46</v>
          </cell>
          <cell r="M10">
            <v>45762</v>
          </cell>
        </row>
        <row r="11">
          <cell r="H11">
            <v>495.73</v>
          </cell>
          <cell r="I11">
            <v>0</v>
          </cell>
          <cell r="J11">
            <v>495.73</v>
          </cell>
          <cell r="M11">
            <v>45762</v>
          </cell>
        </row>
        <row r="12">
          <cell r="H12">
            <v>170.65</v>
          </cell>
          <cell r="I12">
            <v>8.5299999999999994</v>
          </cell>
          <cell r="J12">
            <v>179.18</v>
          </cell>
          <cell r="M12">
            <v>45769</v>
          </cell>
        </row>
        <row r="13">
          <cell r="H13">
            <v>74.44</v>
          </cell>
          <cell r="I13">
            <v>3.72</v>
          </cell>
          <cell r="J13">
            <v>78.16</v>
          </cell>
          <cell r="M13">
            <v>45769</v>
          </cell>
        </row>
        <row r="14">
          <cell r="H14">
            <v>6</v>
          </cell>
          <cell r="I14">
            <v>0</v>
          </cell>
          <cell r="J14">
            <v>6</v>
          </cell>
          <cell r="M14">
            <v>45777</v>
          </cell>
        </row>
        <row r="15">
          <cell r="H15">
            <v>30.8</v>
          </cell>
          <cell r="I15">
            <v>6.06</v>
          </cell>
          <cell r="J15">
            <v>36.96</v>
          </cell>
          <cell r="M15">
            <v>45778</v>
          </cell>
        </row>
        <row r="16">
          <cell r="H16">
            <v>22.3</v>
          </cell>
          <cell r="I16">
            <v>0</v>
          </cell>
          <cell r="J16">
            <v>22.3</v>
          </cell>
          <cell r="M16">
            <v>45783</v>
          </cell>
        </row>
        <row r="17">
          <cell r="H17">
            <v>791.01</v>
          </cell>
          <cell r="I17">
            <v>0</v>
          </cell>
          <cell r="J17">
            <v>791.01</v>
          </cell>
          <cell r="M17">
            <v>45797</v>
          </cell>
        </row>
        <row r="18">
          <cell r="H18">
            <v>1188.04</v>
          </cell>
          <cell r="I18">
            <v>0</v>
          </cell>
          <cell r="J18">
            <v>1188.04</v>
          </cell>
          <cell r="M18">
            <v>45797</v>
          </cell>
        </row>
        <row r="19">
          <cell r="H19">
            <v>560</v>
          </cell>
          <cell r="I19">
            <v>0</v>
          </cell>
          <cell r="J19">
            <v>560</v>
          </cell>
          <cell r="M19">
            <v>45797</v>
          </cell>
        </row>
        <row r="20">
          <cell r="H20">
            <v>495.73</v>
          </cell>
          <cell r="I20">
            <v>0</v>
          </cell>
          <cell r="J20">
            <v>495.73</v>
          </cell>
          <cell r="M20">
            <v>45797</v>
          </cell>
        </row>
        <row r="21">
          <cell r="H21">
            <v>609.32000000000005</v>
          </cell>
          <cell r="I21">
            <v>0</v>
          </cell>
          <cell r="J21">
            <v>609.32000000000005</v>
          </cell>
          <cell r="M21">
            <v>45797</v>
          </cell>
        </row>
        <row r="22">
          <cell r="H22">
            <v>422</v>
          </cell>
          <cell r="I22">
            <v>84.4</v>
          </cell>
          <cell r="J22">
            <v>506.4</v>
          </cell>
          <cell r="M22">
            <v>45797</v>
          </cell>
        </row>
        <row r="23">
          <cell r="H23">
            <v>117.47</v>
          </cell>
          <cell r="I23">
            <v>5.87</v>
          </cell>
          <cell r="J23">
            <v>123.34</v>
          </cell>
          <cell r="M23">
            <v>45798</v>
          </cell>
        </row>
        <row r="24">
          <cell r="H24">
            <v>37.99</v>
          </cell>
          <cell r="I24">
            <v>0</v>
          </cell>
          <cell r="J24">
            <v>37.99</v>
          </cell>
          <cell r="M24">
            <v>45798</v>
          </cell>
        </row>
        <row r="25">
          <cell r="H25">
            <v>6</v>
          </cell>
          <cell r="I25">
            <v>0</v>
          </cell>
          <cell r="J25">
            <v>6</v>
          </cell>
          <cell r="M25">
            <v>45808</v>
          </cell>
        </row>
        <row r="26">
          <cell r="H26">
            <v>46.2</v>
          </cell>
          <cell r="I26">
            <v>9.24</v>
          </cell>
          <cell r="J26">
            <v>55.44</v>
          </cell>
          <cell r="M26">
            <v>45810</v>
          </cell>
        </row>
        <row r="27">
          <cell r="H27">
            <v>22.3</v>
          </cell>
          <cell r="I27">
            <v>0</v>
          </cell>
          <cell r="J27">
            <v>22.3</v>
          </cell>
          <cell r="M27">
            <v>45813</v>
          </cell>
        </row>
        <row r="28">
          <cell r="H28">
            <v>35</v>
          </cell>
          <cell r="I28">
            <v>0</v>
          </cell>
          <cell r="J28">
            <v>35</v>
          </cell>
          <cell r="M28">
            <v>45821</v>
          </cell>
        </row>
        <row r="29">
          <cell r="H29">
            <v>18.32</v>
          </cell>
          <cell r="I29">
            <v>3.66</v>
          </cell>
          <cell r="J29">
            <v>21.98</v>
          </cell>
          <cell r="M29">
            <v>45821</v>
          </cell>
        </row>
        <row r="30">
          <cell r="H30">
            <v>22.46</v>
          </cell>
          <cell r="I30">
            <v>0</v>
          </cell>
          <cell r="J30">
            <v>22.46</v>
          </cell>
          <cell r="M30">
            <v>45821</v>
          </cell>
        </row>
        <row r="31">
          <cell r="H31">
            <v>90.53</v>
          </cell>
          <cell r="I31">
            <v>0</v>
          </cell>
          <cell r="J31">
            <v>90.53</v>
          </cell>
          <cell r="M31">
            <v>45821</v>
          </cell>
        </row>
        <row r="32">
          <cell r="H32">
            <v>250</v>
          </cell>
          <cell r="I32">
            <v>50</v>
          </cell>
          <cell r="J32">
            <v>300</v>
          </cell>
          <cell r="M32">
            <v>45824</v>
          </cell>
        </row>
        <row r="33">
          <cell r="H33">
            <v>37.78</v>
          </cell>
          <cell r="I33">
            <v>1.89</v>
          </cell>
          <cell r="J33">
            <v>39.67</v>
          </cell>
          <cell r="M33">
            <v>45825</v>
          </cell>
        </row>
        <row r="34">
          <cell r="H34">
            <v>37.44</v>
          </cell>
          <cell r="I34">
            <v>7.51</v>
          </cell>
          <cell r="J34">
            <v>44.95</v>
          </cell>
          <cell r="M34">
            <v>45825</v>
          </cell>
        </row>
        <row r="35">
          <cell r="H35">
            <v>0</v>
          </cell>
          <cell r="I35">
            <v>0</v>
          </cell>
          <cell r="J35">
            <v>0</v>
          </cell>
          <cell r="M35">
            <v>45825</v>
          </cell>
        </row>
        <row r="36">
          <cell r="H36">
            <v>0</v>
          </cell>
          <cell r="I36">
            <v>0</v>
          </cell>
          <cell r="J36">
            <v>0</v>
          </cell>
          <cell r="M36">
            <v>45825</v>
          </cell>
        </row>
        <row r="37">
          <cell r="H37">
            <v>0</v>
          </cell>
          <cell r="I37">
            <v>0</v>
          </cell>
          <cell r="J37">
            <v>0</v>
          </cell>
          <cell r="M37">
            <v>45825</v>
          </cell>
        </row>
        <row r="38">
          <cell r="H38">
            <v>75.03</v>
          </cell>
          <cell r="I38">
            <v>3.75</v>
          </cell>
          <cell r="J38">
            <v>78.78</v>
          </cell>
          <cell r="M38">
            <v>45828</v>
          </cell>
        </row>
        <row r="39">
          <cell r="H39">
            <v>100</v>
          </cell>
          <cell r="I39">
            <v>0</v>
          </cell>
          <cell r="J39">
            <v>100</v>
          </cell>
          <cell r="M39">
            <v>45826</v>
          </cell>
        </row>
        <row r="40">
          <cell r="H40">
            <v>495.73</v>
          </cell>
          <cell r="I40">
            <v>0</v>
          </cell>
          <cell r="J40">
            <v>495.73</v>
          </cell>
          <cell r="M40">
            <v>45826</v>
          </cell>
        </row>
        <row r="41">
          <cell r="H41">
            <v>2547</v>
          </cell>
          <cell r="I41">
            <v>509.4</v>
          </cell>
          <cell r="J41">
            <v>3056.4</v>
          </cell>
          <cell r="M41">
            <v>45826</v>
          </cell>
        </row>
        <row r="42">
          <cell r="H42">
            <v>1211.49</v>
          </cell>
          <cell r="I42">
            <v>0</v>
          </cell>
          <cell r="J42">
            <v>1211.49</v>
          </cell>
          <cell r="M42">
            <v>45826</v>
          </cell>
        </row>
        <row r="43">
          <cell r="H43">
            <v>683.1</v>
          </cell>
          <cell r="I43">
            <v>0</v>
          </cell>
          <cell r="J43">
            <v>683.1</v>
          </cell>
          <cell r="M43">
            <v>45826</v>
          </cell>
        </row>
        <row r="44">
          <cell r="H44">
            <v>300</v>
          </cell>
          <cell r="I44">
            <v>0</v>
          </cell>
          <cell r="J44">
            <v>300</v>
          </cell>
          <cell r="M44">
            <v>45824</v>
          </cell>
        </row>
        <row r="45">
          <cell r="H45">
            <v>14.5</v>
          </cell>
          <cell r="I45">
            <v>0</v>
          </cell>
          <cell r="J45">
            <v>14.5</v>
          </cell>
          <cell r="M45">
            <v>45835</v>
          </cell>
        </row>
        <row r="46">
          <cell r="H46">
            <v>136.27000000000001</v>
          </cell>
          <cell r="I46">
            <v>27.25</v>
          </cell>
          <cell r="J46">
            <v>163.52000000000001</v>
          </cell>
          <cell r="M46">
            <v>45838</v>
          </cell>
        </row>
        <row r="47">
          <cell r="H47">
            <v>6</v>
          </cell>
          <cell r="I47">
            <v>0</v>
          </cell>
          <cell r="J47">
            <v>6</v>
          </cell>
          <cell r="M47">
            <v>45838</v>
          </cell>
        </row>
        <row r="48">
          <cell r="H48">
            <v>35</v>
          </cell>
          <cell r="I48">
            <v>0</v>
          </cell>
          <cell r="J48">
            <v>35</v>
          </cell>
          <cell r="M48">
            <v>45835</v>
          </cell>
        </row>
        <row r="49">
          <cell r="H49">
            <v>46.2</v>
          </cell>
          <cell r="I49">
            <v>9.24</v>
          </cell>
          <cell r="J49">
            <v>55.44</v>
          </cell>
          <cell r="M49">
            <v>45839</v>
          </cell>
        </row>
        <row r="50">
          <cell r="H50">
            <v>22.3</v>
          </cell>
          <cell r="I50">
            <v>0</v>
          </cell>
          <cell r="J50">
            <v>22.3</v>
          </cell>
          <cell r="M50">
            <v>45845</v>
          </cell>
        </row>
        <row r="51">
          <cell r="H51">
            <v>350</v>
          </cell>
          <cell r="I51">
            <v>70</v>
          </cell>
          <cell r="J51">
            <v>420</v>
          </cell>
          <cell r="M51">
            <v>45852</v>
          </cell>
        </row>
        <row r="52">
          <cell r="H52">
            <v>134.52000000000001</v>
          </cell>
          <cell r="I52">
            <v>6.73</v>
          </cell>
          <cell r="J52">
            <v>141.25</v>
          </cell>
          <cell r="M52">
            <v>45854</v>
          </cell>
        </row>
        <row r="53">
          <cell r="H53">
            <v>35</v>
          </cell>
          <cell r="I53">
            <v>0</v>
          </cell>
          <cell r="J53">
            <v>35</v>
          </cell>
          <cell r="M53">
            <v>45855</v>
          </cell>
        </row>
        <row r="54">
          <cell r="H54">
            <v>18.32</v>
          </cell>
          <cell r="I54">
            <v>3.66</v>
          </cell>
          <cell r="J54">
            <v>21.98</v>
          </cell>
          <cell r="M54">
            <v>45855</v>
          </cell>
        </row>
        <row r="55">
          <cell r="H55">
            <v>7.08</v>
          </cell>
          <cell r="I55">
            <v>0.92</v>
          </cell>
          <cell r="J55">
            <v>8</v>
          </cell>
          <cell r="M55">
            <v>45855</v>
          </cell>
        </row>
        <row r="56">
          <cell r="H56">
            <v>1398.53</v>
          </cell>
          <cell r="I56">
            <v>0</v>
          </cell>
          <cell r="J56">
            <v>1398.53</v>
          </cell>
          <cell r="M56">
            <v>45856</v>
          </cell>
        </row>
        <row r="57">
          <cell r="H57">
            <v>495.73</v>
          </cell>
          <cell r="I57">
            <v>0</v>
          </cell>
          <cell r="J57">
            <v>495.73</v>
          </cell>
          <cell r="M57">
            <v>45856</v>
          </cell>
        </row>
        <row r="58">
          <cell r="H58">
            <v>683.1</v>
          </cell>
          <cell r="I58">
            <v>0</v>
          </cell>
          <cell r="J58">
            <v>683.1</v>
          </cell>
          <cell r="M58">
            <v>45859</v>
          </cell>
        </row>
        <row r="59">
          <cell r="H59">
            <v>40.81</v>
          </cell>
          <cell r="I59">
            <v>2.04</v>
          </cell>
          <cell r="J59">
            <v>42.85</v>
          </cell>
          <cell r="M59">
            <v>45856</v>
          </cell>
        </row>
        <row r="60">
          <cell r="H60">
            <v>83</v>
          </cell>
          <cell r="I60">
            <v>16.600000000000001</v>
          </cell>
          <cell r="J60">
            <v>99.6</v>
          </cell>
          <cell r="M60">
            <v>45859</v>
          </cell>
        </row>
        <row r="61">
          <cell r="H61">
            <v>60</v>
          </cell>
          <cell r="I61">
            <v>0</v>
          </cell>
          <cell r="J61">
            <v>60</v>
          </cell>
          <cell r="M61">
            <v>45859</v>
          </cell>
        </row>
      </sheetData>
      <sheetData sheetId="2">
        <row r="4">
          <cell r="E4" t="str">
            <v>Bank
Date</v>
          </cell>
          <cell r="H4" t="str">
            <v>Amount</v>
          </cell>
          <cell r="I4" t="str">
            <v>Income Budget</v>
          </cell>
        </row>
        <row r="5">
          <cell r="E5">
            <v>45748</v>
          </cell>
          <cell r="H5">
            <v>75</v>
          </cell>
          <cell r="I5" t="str">
            <v>Hall Hire</v>
          </cell>
        </row>
        <row r="6">
          <cell r="E6">
            <v>45749</v>
          </cell>
          <cell r="H6">
            <v>62.4</v>
          </cell>
          <cell r="I6" t="str">
            <v>Hall Hire</v>
          </cell>
        </row>
        <row r="7">
          <cell r="E7">
            <v>45757</v>
          </cell>
          <cell r="H7">
            <v>28778.86</v>
          </cell>
          <cell r="I7" t="str">
            <v>Precept</v>
          </cell>
        </row>
        <row r="8">
          <cell r="E8">
            <v>45761</v>
          </cell>
          <cell r="H8">
            <v>83</v>
          </cell>
          <cell r="I8" t="str">
            <v>Hall Hire</v>
          </cell>
        </row>
        <row r="9">
          <cell r="E9">
            <v>45764</v>
          </cell>
          <cell r="H9">
            <v>20.75</v>
          </cell>
          <cell r="I9" t="str">
            <v>Hall Hire</v>
          </cell>
        </row>
        <row r="10">
          <cell r="E10">
            <v>45776</v>
          </cell>
          <cell r="H10">
            <v>51.9</v>
          </cell>
          <cell r="I10" t="str">
            <v>Hall Hire</v>
          </cell>
        </row>
        <row r="11">
          <cell r="E11">
            <v>45778</v>
          </cell>
          <cell r="H11">
            <v>103.75</v>
          </cell>
          <cell r="I11" t="str">
            <v>Hall Hire</v>
          </cell>
        </row>
        <row r="12">
          <cell r="E12">
            <v>45783</v>
          </cell>
          <cell r="H12">
            <v>56.25</v>
          </cell>
          <cell r="I12" t="str">
            <v>Hall Hire</v>
          </cell>
        </row>
        <row r="13">
          <cell r="E13">
            <v>45784</v>
          </cell>
          <cell r="H13">
            <v>93.75</v>
          </cell>
          <cell r="I13" t="str">
            <v>Hall Hire</v>
          </cell>
        </row>
        <row r="14">
          <cell r="E14">
            <v>45784</v>
          </cell>
          <cell r="H14">
            <v>75</v>
          </cell>
          <cell r="I14" t="str">
            <v>Hall Hire</v>
          </cell>
        </row>
        <row r="15">
          <cell r="E15">
            <v>45784</v>
          </cell>
          <cell r="H15">
            <v>52</v>
          </cell>
          <cell r="I15" t="str">
            <v>Hall Hire</v>
          </cell>
        </row>
        <row r="16">
          <cell r="E16">
            <v>45785</v>
          </cell>
          <cell r="H16">
            <v>75</v>
          </cell>
          <cell r="I16" t="str">
            <v>Hall Hire</v>
          </cell>
        </row>
        <row r="17">
          <cell r="E17">
            <v>45789</v>
          </cell>
          <cell r="H17">
            <v>103.75</v>
          </cell>
          <cell r="I17" t="str">
            <v>Hall Hire</v>
          </cell>
        </row>
        <row r="18">
          <cell r="E18">
            <v>45789</v>
          </cell>
          <cell r="H18">
            <v>37.5</v>
          </cell>
          <cell r="I18" t="str">
            <v>Hall Hire</v>
          </cell>
        </row>
        <row r="19">
          <cell r="E19">
            <v>45790</v>
          </cell>
          <cell r="H19">
            <v>46.8</v>
          </cell>
          <cell r="I19" t="str">
            <v>Hall Hire</v>
          </cell>
        </row>
        <row r="20">
          <cell r="E20">
            <v>45808</v>
          </cell>
          <cell r="H20">
            <v>238.59</v>
          </cell>
          <cell r="I20" t="str">
            <v>Hall Hire</v>
          </cell>
        </row>
        <row r="21">
          <cell r="E21">
            <v>45814</v>
          </cell>
          <cell r="H21">
            <v>20.75</v>
          </cell>
          <cell r="I21" t="str">
            <v>Hall Hire</v>
          </cell>
        </row>
        <row r="22">
          <cell r="E22">
            <v>45817</v>
          </cell>
          <cell r="H22">
            <v>25.95</v>
          </cell>
          <cell r="I22" t="str">
            <v>Hall Hire</v>
          </cell>
        </row>
        <row r="23">
          <cell r="E23">
            <v>45817</v>
          </cell>
          <cell r="H23">
            <v>83</v>
          </cell>
          <cell r="I23" t="str">
            <v>Hall Hire</v>
          </cell>
        </row>
        <row r="24">
          <cell r="E24">
            <v>45819</v>
          </cell>
          <cell r="H24">
            <v>75</v>
          </cell>
          <cell r="I24" t="str">
            <v>Hall Hire</v>
          </cell>
        </row>
        <row r="25">
          <cell r="E25">
            <v>45820</v>
          </cell>
          <cell r="H25">
            <v>28778.86</v>
          </cell>
          <cell r="I25" t="str">
            <v>Precept</v>
          </cell>
        </row>
        <row r="26">
          <cell r="E26">
            <v>45820</v>
          </cell>
          <cell r="H26">
            <v>46.8</v>
          </cell>
          <cell r="I26" t="str">
            <v>Hall Hire</v>
          </cell>
        </row>
        <row r="27">
          <cell r="E27">
            <v>45821</v>
          </cell>
          <cell r="H27">
            <v>83</v>
          </cell>
          <cell r="I27" t="str">
            <v>Hall Hire</v>
          </cell>
        </row>
        <row r="28">
          <cell r="E28">
            <v>45824</v>
          </cell>
          <cell r="H28">
            <v>93.75</v>
          </cell>
          <cell r="I28" t="str">
            <v>Hall Hire</v>
          </cell>
        </row>
        <row r="29">
          <cell r="E29">
            <v>45824</v>
          </cell>
          <cell r="H29">
            <v>41.6</v>
          </cell>
          <cell r="I29" t="str">
            <v>Hall Hire</v>
          </cell>
        </row>
        <row r="30">
          <cell r="E30">
            <v>45835</v>
          </cell>
          <cell r="H30">
            <v>10.8</v>
          </cell>
          <cell r="I30" t="str">
            <v>Hall Hire</v>
          </cell>
        </row>
        <row r="31">
          <cell r="E31">
            <v>45833</v>
          </cell>
          <cell r="H31">
            <v>2042.83</v>
          </cell>
          <cell r="I31" t="str">
            <v>VAT Refund</v>
          </cell>
        </row>
        <row r="32">
          <cell r="E32">
            <v>45841</v>
          </cell>
          <cell r="H32">
            <v>31.2</v>
          </cell>
          <cell r="I32" t="str">
            <v>Hall Hire</v>
          </cell>
        </row>
        <row r="33">
          <cell r="E33">
            <v>45842</v>
          </cell>
          <cell r="H33">
            <v>25.95</v>
          </cell>
          <cell r="I33" t="str">
            <v>Hall Hire</v>
          </cell>
        </row>
        <row r="34">
          <cell r="E34">
            <v>45842</v>
          </cell>
          <cell r="H34">
            <v>20.75</v>
          </cell>
          <cell r="I34" t="str">
            <v>Hall Hire</v>
          </cell>
        </row>
        <row r="35">
          <cell r="E35">
            <v>45842</v>
          </cell>
          <cell r="H35">
            <v>62.4</v>
          </cell>
          <cell r="I35" t="str">
            <v>Hall Hire</v>
          </cell>
        </row>
        <row r="36">
          <cell r="E36">
            <v>45852</v>
          </cell>
          <cell r="H36">
            <v>83</v>
          </cell>
          <cell r="I36" t="str">
            <v>Hall Hire</v>
          </cell>
        </row>
        <row r="37">
          <cell r="E37">
            <v>45853</v>
          </cell>
          <cell r="H37">
            <v>93.75</v>
          </cell>
          <cell r="I37" t="str">
            <v>Hall Hire</v>
          </cell>
        </row>
        <row r="38">
          <cell r="E38">
            <v>45854</v>
          </cell>
          <cell r="H38">
            <v>83</v>
          </cell>
          <cell r="I38" t="str">
            <v>Hall Hire</v>
          </cell>
        </row>
      </sheetData>
      <sheetData sheetId="3"/>
      <sheetData sheetId="4"/>
      <sheetData sheetId="5"/>
      <sheetData sheetId="6">
        <row r="8">
          <cell r="O8">
            <v>130930.14</v>
          </cell>
        </row>
      </sheetData>
      <sheetData sheetId="7"/>
      <sheetData sheetId="8"/>
      <sheetData sheetId="9"/>
      <sheetData sheetId="10"/>
      <sheetData sheetId="11"/>
      <sheetData sheetId="12">
        <row r="2">
          <cell r="C2" t="str">
            <v>Billinge</v>
          </cell>
        </row>
        <row r="3">
          <cell r="C3">
            <v>500</v>
          </cell>
        </row>
        <row r="4">
          <cell r="C4">
            <v>11.1</v>
          </cell>
        </row>
        <row r="8">
          <cell r="C8">
            <v>46112</v>
          </cell>
        </row>
        <row r="10">
          <cell r="C10" t="str">
            <v>2025-26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460C2-244F-4B88-B004-3E724014057E}">
  <dimension ref="A1:T28"/>
  <sheetViews>
    <sheetView workbookViewId="0">
      <selection activeCell="E20" sqref="E20"/>
    </sheetView>
  </sheetViews>
  <sheetFormatPr defaultColWidth="8.88671875" defaultRowHeight="13.8" x14ac:dyDescent="0.3"/>
  <cols>
    <col min="1" max="1" width="2.6640625" style="8" customWidth="1"/>
    <col min="2" max="2" width="20.33203125" style="8" customWidth="1"/>
    <col min="3" max="3" width="10.44140625" style="8" bestFit="1" customWidth="1"/>
    <col min="4" max="4" width="2.6640625" style="8" customWidth="1"/>
    <col min="5" max="5" width="26.44140625" style="8" bestFit="1" customWidth="1"/>
    <col min="6" max="6" width="10" style="8" bestFit="1" customWidth="1"/>
    <col min="7" max="7" width="2.6640625" style="8" customWidth="1"/>
    <col min="8" max="8" width="18.6640625" style="8" bestFit="1" customWidth="1"/>
    <col min="9" max="9" width="8.44140625" style="8" bestFit="1" customWidth="1"/>
    <col min="10" max="10" width="2.6640625" style="8" customWidth="1"/>
    <col min="11" max="11" width="20.44140625" style="8" bestFit="1" customWidth="1"/>
    <col min="12" max="12" width="8" style="8" customWidth="1"/>
    <col min="13" max="16384" width="8.88671875" style="8"/>
  </cols>
  <sheetData>
    <row r="1" spans="1:20" s="1" customFormat="1" x14ac:dyDescent="0.3">
      <c r="B1" s="2" t="str">
        <f>[1]SETUP!C2&amp;" Parish Council"</f>
        <v>Billinge Parish Council</v>
      </c>
      <c r="C1" s="2"/>
      <c r="E1" s="2"/>
      <c r="F1" s="2"/>
      <c r="H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1" customFormat="1" x14ac:dyDescent="0.3">
      <c r="B2" s="2" t="s">
        <v>0</v>
      </c>
      <c r="C2" s="2"/>
      <c r="E2" s="3"/>
      <c r="F2" s="3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1" customFormat="1" x14ac:dyDescent="0.3">
      <c r="B3" s="2"/>
      <c r="C3" s="2"/>
      <c r="E3" s="2"/>
      <c r="F3" s="2"/>
      <c r="H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">
      <c r="A4" s="1"/>
      <c r="B4" s="4" t="s">
        <v>1</v>
      </c>
      <c r="C4" s="5"/>
      <c r="D4" s="1"/>
      <c r="E4" s="6" t="s">
        <v>2</v>
      </c>
      <c r="F4" s="7"/>
      <c r="G4" s="1"/>
      <c r="H4" s="4" t="s">
        <v>3</v>
      </c>
      <c r="I4" s="5"/>
      <c r="J4" s="1"/>
      <c r="K4" s="4" t="s">
        <v>4</v>
      </c>
      <c r="L4" s="5"/>
    </row>
    <row r="5" spans="1:20" ht="14.4" x14ac:dyDescent="0.3">
      <c r="A5" s="1"/>
      <c r="B5" s="9" t="s">
        <v>5</v>
      </c>
      <c r="C5" s="10">
        <f>'[1]Bank Recon'!O8</f>
        <v>130930.14</v>
      </c>
      <c r="D5" s="1"/>
      <c r="E5" s="11" t="s">
        <v>6</v>
      </c>
      <c r="F5" s="10">
        <v>26919</v>
      </c>
      <c r="G5" s="1"/>
      <c r="H5" s="12" t="s">
        <v>7</v>
      </c>
      <c r="I5" s="13">
        <f>[1]SETUP!C3*[1]SETUP!C4</f>
        <v>5550</v>
      </c>
      <c r="J5" s="1"/>
      <c r="K5" s="14" t="s">
        <v>8</v>
      </c>
      <c r="L5" s="15">
        <v>0</v>
      </c>
    </row>
    <row r="6" spans="1:20" ht="14.4" x14ac:dyDescent="0.3">
      <c r="A6" s="1"/>
      <c r="B6" s="9" t="s">
        <v>9</v>
      </c>
      <c r="C6" s="10">
        <f>SUMIF([1]Receipts!E:E,"",[1]Receipts!H:H)</f>
        <v>0</v>
      </c>
      <c r="D6" s="1"/>
      <c r="E6" s="11" t="s">
        <v>10</v>
      </c>
      <c r="F6" s="10">
        <v>10000</v>
      </c>
      <c r="G6" s="1"/>
      <c r="H6" s="16" t="str">
        <f>[1]SETUP!C10&amp;" Expenditure"</f>
        <v>2025-26 Expenditure</v>
      </c>
      <c r="I6" s="13">
        <f>SUMIF([1]Payments!Q:Q,"Y",[1]Payments!H:H)</f>
        <v>0</v>
      </c>
      <c r="J6" s="1"/>
      <c r="K6" s="17" t="s">
        <v>11</v>
      </c>
      <c r="L6" s="13">
        <f>SUMIF([1]Receipts!I:I,"CIL",[1]Receipts!H:H)</f>
        <v>0</v>
      </c>
    </row>
    <row r="7" spans="1:20" ht="14.4" x14ac:dyDescent="0.3">
      <c r="A7" s="1"/>
      <c r="B7" s="9" t="s">
        <v>12</v>
      </c>
      <c r="C7" s="10">
        <f>-SUMIF([1]Payments!M:M,"",[1]Payments!J:J)</f>
        <v>0</v>
      </c>
      <c r="D7" s="1"/>
      <c r="E7" s="11" t="s">
        <v>13</v>
      </c>
      <c r="F7" s="10"/>
      <c r="G7" s="1"/>
      <c r="J7" s="1"/>
      <c r="K7" s="17" t="s">
        <v>14</v>
      </c>
      <c r="L7" s="13">
        <f>IF(SUMIF([1]Payments!P:P,"Y",[1]Payments!H:H)&gt;SUM(L5:L6),SUM(L5:L6),SUMIF([1]Payments!P:P,"Y",[1]Payments!H:H))</f>
        <v>0</v>
      </c>
    </row>
    <row r="8" spans="1:20" ht="14.4" x14ac:dyDescent="0.3">
      <c r="A8" s="1"/>
      <c r="B8" s="9" t="str">
        <f>CY&amp;" VAT to reclaim"</f>
        <v>2025-26 VAT to reclaim</v>
      </c>
      <c r="C8" s="10">
        <f>SUMIF([1]Payments!S:S,"",[1]Payments!I:I)</f>
        <v>879.06999999999994</v>
      </c>
      <c r="D8" s="1"/>
      <c r="E8" s="11" t="s">
        <v>15</v>
      </c>
      <c r="F8" s="10"/>
      <c r="G8" s="1"/>
      <c r="J8" s="1"/>
      <c r="K8" s="14" t="s">
        <v>16</v>
      </c>
      <c r="L8" s="13">
        <v>0</v>
      </c>
    </row>
    <row r="9" spans="1:20" ht="14.4" x14ac:dyDescent="0.3">
      <c r="A9" s="1"/>
      <c r="B9" s="18" t="str">
        <f>"Cash on "&amp;TEXT(CYE,"dd mmm yyyy")</f>
        <v>Cash on 31 Mar 2026</v>
      </c>
      <c r="C9" s="19">
        <f>SUM(C5:C8)</f>
        <v>131809.21</v>
      </c>
      <c r="D9" s="1"/>
      <c r="E9" s="11" t="s">
        <v>17</v>
      </c>
      <c r="F9" s="10"/>
      <c r="G9" s="1"/>
      <c r="J9" s="1"/>
      <c r="K9" s="17" t="s">
        <v>18</v>
      </c>
      <c r="L9" s="10">
        <f>IF(L5+L6-L7-L8&lt;0,0,L5+L6-L7-L8)</f>
        <v>0</v>
      </c>
    </row>
    <row r="10" spans="1:20" ht="14.4" x14ac:dyDescent="0.3">
      <c r="A10" s="1"/>
      <c r="B10" s="1" t="s">
        <v>19</v>
      </c>
      <c r="C10" s="1"/>
      <c r="D10" s="1"/>
      <c r="E10" s="11" t="s">
        <v>20</v>
      </c>
      <c r="F10" s="10"/>
      <c r="G10" s="1"/>
      <c r="J10" s="1"/>
    </row>
    <row r="11" spans="1:20" ht="14.4" x14ac:dyDescent="0.3">
      <c r="A11" s="1"/>
      <c r="B11" s="1"/>
      <c r="C11" s="1"/>
      <c r="D11" s="1"/>
      <c r="E11" s="11" t="s">
        <v>21</v>
      </c>
      <c r="F11" s="10">
        <v>4945</v>
      </c>
      <c r="G11" s="1"/>
      <c r="J11" s="1"/>
    </row>
    <row r="12" spans="1:20" x14ac:dyDescent="0.3">
      <c r="A12" s="1"/>
      <c r="D12" s="1"/>
      <c r="E12" s="18" t="s">
        <v>22</v>
      </c>
      <c r="F12" s="19">
        <f>SUM(F5:F11)</f>
        <v>41864</v>
      </c>
      <c r="G12" s="1"/>
      <c r="J12" s="1"/>
    </row>
    <row r="13" spans="1:20" x14ac:dyDescent="0.3">
      <c r="A13" s="1"/>
      <c r="D13" s="1"/>
      <c r="G13" s="1"/>
      <c r="J13" s="1"/>
    </row>
    <row r="14" spans="1:20" x14ac:dyDescent="0.3">
      <c r="A14" s="1"/>
      <c r="D14" s="1"/>
      <c r="G14" s="1"/>
      <c r="J14" s="1"/>
    </row>
    <row r="15" spans="1:20" x14ac:dyDescent="0.3">
      <c r="A15" s="1"/>
      <c r="D15" s="1"/>
      <c r="G15" s="1"/>
      <c r="J15" s="1"/>
    </row>
    <row r="16" spans="1:20" x14ac:dyDescent="0.3">
      <c r="A16" s="1"/>
      <c r="D16" s="1"/>
      <c r="G16" s="1"/>
      <c r="J16" s="1"/>
    </row>
    <row r="17" spans="1:10" x14ac:dyDescent="0.3">
      <c r="A17" s="1"/>
      <c r="D17" s="1"/>
      <c r="G17" s="1"/>
      <c r="J17" s="1"/>
    </row>
    <row r="18" spans="1:10" x14ac:dyDescent="0.3">
      <c r="A18" s="1"/>
      <c r="B18" s="1"/>
      <c r="C18" s="1"/>
      <c r="D18" s="1"/>
      <c r="G18" s="1"/>
      <c r="J18" s="1"/>
    </row>
    <row r="19" spans="1:10" x14ac:dyDescent="0.3">
      <c r="A19" s="1"/>
      <c r="B19" s="1"/>
      <c r="C19" s="1"/>
      <c r="D19" s="1"/>
      <c r="G19" s="1"/>
      <c r="J19" s="1"/>
    </row>
    <row r="20" spans="1:10" x14ac:dyDescent="0.3">
      <c r="A20" s="1"/>
      <c r="D20" s="1"/>
      <c r="G20" s="1"/>
      <c r="J20" s="1"/>
    </row>
    <row r="21" spans="1:10" x14ac:dyDescent="0.3">
      <c r="A21" s="1"/>
      <c r="D21" s="1"/>
      <c r="G21" s="1"/>
      <c r="J21" s="1"/>
    </row>
    <row r="22" spans="1:10" x14ac:dyDescent="0.3">
      <c r="A22" s="1"/>
      <c r="D22" s="1"/>
      <c r="G22" s="1"/>
      <c r="J22" s="1"/>
    </row>
    <row r="23" spans="1:10" x14ac:dyDescent="0.3">
      <c r="A23" s="1"/>
      <c r="B23" s="1"/>
      <c r="C23" s="1"/>
      <c r="D23" s="1"/>
      <c r="G23" s="1"/>
      <c r="J23" s="1"/>
    </row>
    <row r="24" spans="1:10" x14ac:dyDescent="0.3">
      <c r="A24" s="1"/>
      <c r="B24" s="1"/>
      <c r="C24" s="1"/>
      <c r="D24" s="1"/>
      <c r="G24" s="1"/>
      <c r="J24" s="1"/>
    </row>
    <row r="25" spans="1:10" x14ac:dyDescent="0.3">
      <c r="A25" s="1"/>
      <c r="D25" s="1"/>
      <c r="G25" s="1"/>
      <c r="J25" s="1"/>
    </row>
    <row r="26" spans="1:10" x14ac:dyDescent="0.3">
      <c r="A26" s="1"/>
      <c r="D26" s="1"/>
      <c r="G26" s="1"/>
      <c r="J26" s="1"/>
    </row>
    <row r="27" spans="1:10" x14ac:dyDescent="0.3">
      <c r="A27" s="1"/>
      <c r="D27" s="1"/>
      <c r="G27" s="1"/>
      <c r="J27" s="1"/>
    </row>
    <row r="28" spans="1:10" x14ac:dyDescent="0.3">
      <c r="A28" s="1"/>
      <c r="D28" s="1"/>
      <c r="G28" s="1"/>
      <c r="J28" s="1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EBC8-C475-4B45-A6AC-B9A153E87DB3}">
  <dimension ref="A1:P74"/>
  <sheetViews>
    <sheetView topLeftCell="A58" workbookViewId="0">
      <selection activeCell="A83" sqref="A83"/>
    </sheetView>
  </sheetViews>
  <sheetFormatPr defaultRowHeight="14.4" x14ac:dyDescent="0.3"/>
  <cols>
    <col min="1" max="1" width="44.6640625" bestFit="1" customWidth="1"/>
    <col min="2" max="2" width="18" bestFit="1" customWidth="1"/>
    <col min="14" max="14" width="8.88671875" customWidth="1"/>
  </cols>
  <sheetData>
    <row r="1" spans="1:16" x14ac:dyDescent="0.3">
      <c r="A1" t="s">
        <v>23</v>
      </c>
    </row>
    <row r="2" spans="1:16" x14ac:dyDescent="0.3">
      <c r="A2" t="s">
        <v>24</v>
      </c>
      <c r="C2" t="s">
        <v>25</v>
      </c>
    </row>
    <row r="4" spans="1:16" x14ac:dyDescent="0.3">
      <c r="B4" t="s">
        <v>26</v>
      </c>
      <c r="C4" t="s">
        <v>27</v>
      </c>
      <c r="D4" t="s">
        <v>28</v>
      </c>
      <c r="E4" t="s">
        <v>29</v>
      </c>
      <c r="G4" t="s">
        <v>30</v>
      </c>
      <c r="I4" t="s">
        <v>31</v>
      </c>
      <c r="L4" t="s">
        <v>32</v>
      </c>
      <c r="M4" t="s">
        <v>33</v>
      </c>
      <c r="N4" t="s">
        <v>34</v>
      </c>
      <c r="O4" t="s">
        <v>35</v>
      </c>
      <c r="P4" t="s">
        <v>36</v>
      </c>
    </row>
    <row r="5" spans="1:16" x14ac:dyDescent="0.3">
      <c r="C5" t="s">
        <v>37</v>
      </c>
      <c r="D5" t="s">
        <v>37</v>
      </c>
      <c r="E5" t="s">
        <v>37</v>
      </c>
      <c r="G5" t="s">
        <v>37</v>
      </c>
      <c r="I5" t="s">
        <v>37</v>
      </c>
    </row>
    <row r="6" spans="1:16" x14ac:dyDescent="0.3">
      <c r="A6" t="s">
        <v>38</v>
      </c>
      <c r="G6" t="s">
        <v>39</v>
      </c>
      <c r="K6" t="s">
        <v>38</v>
      </c>
    </row>
    <row r="7" spans="1:16" x14ac:dyDescent="0.3">
      <c r="A7" t="s">
        <v>40</v>
      </c>
      <c r="B7">
        <v>9272</v>
      </c>
      <c r="C7">
        <v>8915</v>
      </c>
      <c r="D7">
        <v>18454</v>
      </c>
      <c r="E7">
        <v>18545</v>
      </c>
      <c r="G7">
        <v>-357</v>
      </c>
      <c r="K7" t="s">
        <v>40</v>
      </c>
      <c r="L7">
        <v>15992</v>
      </c>
      <c r="M7">
        <v>3998</v>
      </c>
      <c r="N7">
        <v>3998</v>
      </c>
      <c r="O7">
        <v>3998</v>
      </c>
      <c r="P7">
        <v>3998</v>
      </c>
    </row>
    <row r="8" spans="1:16" x14ac:dyDescent="0.3">
      <c r="A8" t="s">
        <v>41</v>
      </c>
      <c r="B8">
        <v>0</v>
      </c>
      <c r="C8">
        <v>0</v>
      </c>
      <c r="D8">
        <v>0</v>
      </c>
      <c r="E8">
        <v>0</v>
      </c>
      <c r="G8">
        <v>0</v>
      </c>
      <c r="K8" t="s">
        <v>42</v>
      </c>
      <c r="L8">
        <v>4860</v>
      </c>
      <c r="M8">
        <v>1215</v>
      </c>
      <c r="N8">
        <v>1215</v>
      </c>
      <c r="O8">
        <v>1215</v>
      </c>
      <c r="P8">
        <v>1215</v>
      </c>
    </row>
    <row r="9" spans="1:16" x14ac:dyDescent="0.3">
      <c r="A9" t="s">
        <v>43</v>
      </c>
      <c r="B9">
        <v>2974</v>
      </c>
      <c r="C9">
        <v>2974</v>
      </c>
      <c r="D9">
        <v>5949</v>
      </c>
      <c r="E9">
        <v>5949</v>
      </c>
      <c r="G9">
        <v>0</v>
      </c>
      <c r="K9" t="s">
        <v>43</v>
      </c>
      <c r="L9">
        <v>4940</v>
      </c>
      <c r="M9">
        <v>1235</v>
      </c>
      <c r="N9">
        <v>1235</v>
      </c>
      <c r="O9">
        <v>1235</v>
      </c>
      <c r="P9">
        <v>1235</v>
      </c>
    </row>
    <row r="10" spans="1:16" x14ac:dyDescent="0.3">
      <c r="A10" t="s">
        <v>44</v>
      </c>
      <c r="B10">
        <v>662</v>
      </c>
      <c r="C10">
        <v>603</v>
      </c>
      <c r="D10">
        <v>1325</v>
      </c>
      <c r="E10">
        <v>1325</v>
      </c>
      <c r="G10">
        <v>-59</v>
      </c>
      <c r="K10" t="s">
        <v>45</v>
      </c>
      <c r="L10">
        <v>952</v>
      </c>
      <c r="M10">
        <v>238</v>
      </c>
      <c r="N10">
        <v>238</v>
      </c>
      <c r="O10">
        <v>238</v>
      </c>
      <c r="P10">
        <v>238</v>
      </c>
    </row>
    <row r="11" spans="1:16" x14ac:dyDescent="0.3">
      <c r="A11" t="s">
        <v>46</v>
      </c>
      <c r="B11">
        <v>0</v>
      </c>
      <c r="C11">
        <v>0</v>
      </c>
      <c r="D11">
        <v>0</v>
      </c>
      <c r="E11">
        <v>0</v>
      </c>
      <c r="G11">
        <v>0</v>
      </c>
      <c r="K11" t="s">
        <v>46</v>
      </c>
      <c r="L11">
        <v>30</v>
      </c>
      <c r="M11">
        <v>7</v>
      </c>
      <c r="N11">
        <v>7</v>
      </c>
      <c r="O11">
        <v>7</v>
      </c>
      <c r="P11">
        <v>9</v>
      </c>
    </row>
    <row r="12" spans="1:16" x14ac:dyDescent="0.3">
      <c r="A12" t="s">
        <v>47</v>
      </c>
      <c r="B12">
        <v>0</v>
      </c>
      <c r="C12">
        <v>0</v>
      </c>
      <c r="D12">
        <v>400</v>
      </c>
      <c r="E12">
        <v>400</v>
      </c>
      <c r="G12">
        <v>-400</v>
      </c>
    </row>
    <row r="13" spans="1:16" x14ac:dyDescent="0.3">
      <c r="B13">
        <v>12908</v>
      </c>
      <c r="C13">
        <v>12492</v>
      </c>
      <c r="D13">
        <v>26219</v>
      </c>
      <c r="E13">
        <v>26219</v>
      </c>
      <c r="G13">
        <v>-816</v>
      </c>
      <c r="I13" t="s">
        <v>48</v>
      </c>
    </row>
    <row r="14" spans="1:16" x14ac:dyDescent="0.3">
      <c r="A14" t="s">
        <v>49</v>
      </c>
      <c r="K14" t="s">
        <v>49</v>
      </c>
    </row>
    <row r="15" spans="1:16" x14ac:dyDescent="0.3">
      <c r="A15" t="s">
        <v>50</v>
      </c>
      <c r="B15">
        <v>86</v>
      </c>
      <c r="C15">
        <v>79</v>
      </c>
      <c r="D15">
        <v>159</v>
      </c>
      <c r="E15">
        <v>159</v>
      </c>
      <c r="G15">
        <v>7</v>
      </c>
      <c r="K15" t="s">
        <v>50</v>
      </c>
      <c r="L15">
        <v>159</v>
      </c>
      <c r="M15">
        <v>40</v>
      </c>
      <c r="N15">
        <v>40</v>
      </c>
      <c r="O15">
        <v>40</v>
      </c>
      <c r="P15">
        <v>39</v>
      </c>
    </row>
    <row r="16" spans="1:16" x14ac:dyDescent="0.3">
      <c r="A16" t="s">
        <v>51</v>
      </c>
      <c r="B16">
        <v>315</v>
      </c>
      <c r="C16">
        <v>315</v>
      </c>
      <c r="D16">
        <v>533</v>
      </c>
      <c r="E16">
        <v>533</v>
      </c>
      <c r="G16">
        <v>0</v>
      </c>
      <c r="K16" t="s">
        <v>51</v>
      </c>
      <c r="L16">
        <v>300</v>
      </c>
      <c r="M16">
        <v>0</v>
      </c>
      <c r="N16">
        <v>0</v>
      </c>
      <c r="O16">
        <v>0</v>
      </c>
      <c r="P16">
        <v>300</v>
      </c>
    </row>
    <row r="17" spans="1:16" x14ac:dyDescent="0.3">
      <c r="A17" t="s">
        <v>52</v>
      </c>
      <c r="B17">
        <v>839</v>
      </c>
      <c r="C17">
        <v>839</v>
      </c>
      <c r="D17">
        <v>770</v>
      </c>
      <c r="E17">
        <v>770</v>
      </c>
      <c r="G17">
        <v>69</v>
      </c>
      <c r="K17" t="s">
        <v>52</v>
      </c>
      <c r="L17">
        <v>975</v>
      </c>
      <c r="M17">
        <v>775</v>
      </c>
      <c r="N17">
        <v>100</v>
      </c>
      <c r="O17">
        <v>100</v>
      </c>
      <c r="P17">
        <v>0</v>
      </c>
    </row>
    <row r="18" spans="1:16" x14ac:dyDescent="0.3">
      <c r="A18" t="s">
        <v>53</v>
      </c>
      <c r="B18">
        <v>0</v>
      </c>
      <c r="C18">
        <v>0</v>
      </c>
      <c r="D18">
        <v>400</v>
      </c>
      <c r="E18">
        <v>400</v>
      </c>
      <c r="G18">
        <v>0</v>
      </c>
      <c r="K18" t="s">
        <v>53</v>
      </c>
      <c r="L18">
        <v>600</v>
      </c>
      <c r="M18">
        <v>600</v>
      </c>
      <c r="N18">
        <v>0</v>
      </c>
      <c r="O18">
        <v>0</v>
      </c>
      <c r="P18">
        <v>0</v>
      </c>
    </row>
    <row r="19" spans="1:16" x14ac:dyDescent="0.3">
      <c r="A19" t="s">
        <v>54</v>
      </c>
      <c r="B19">
        <v>25</v>
      </c>
      <c r="C19">
        <v>35</v>
      </c>
      <c r="D19">
        <v>50</v>
      </c>
      <c r="E19">
        <v>50</v>
      </c>
      <c r="G19">
        <v>10</v>
      </c>
      <c r="K19" t="s">
        <v>54</v>
      </c>
      <c r="L19">
        <v>23</v>
      </c>
      <c r="M19">
        <v>0</v>
      </c>
      <c r="N19">
        <v>23</v>
      </c>
      <c r="O19">
        <v>0</v>
      </c>
      <c r="P19">
        <v>0</v>
      </c>
    </row>
    <row r="20" spans="1:16" x14ac:dyDescent="0.3">
      <c r="A20" t="s">
        <v>55</v>
      </c>
      <c r="B20">
        <v>182</v>
      </c>
      <c r="C20">
        <v>18</v>
      </c>
      <c r="D20">
        <v>365</v>
      </c>
      <c r="E20">
        <v>365</v>
      </c>
      <c r="G20">
        <v>-164</v>
      </c>
      <c r="K20" t="s">
        <v>55</v>
      </c>
      <c r="L20">
        <v>317</v>
      </c>
      <c r="M20">
        <v>0</v>
      </c>
      <c r="N20">
        <v>150</v>
      </c>
      <c r="O20">
        <v>0</v>
      </c>
      <c r="P20">
        <v>167</v>
      </c>
    </row>
    <row r="21" spans="1:16" x14ac:dyDescent="0.3">
      <c r="A21" t="s">
        <v>56</v>
      </c>
      <c r="B21">
        <v>156</v>
      </c>
      <c r="C21">
        <v>306</v>
      </c>
      <c r="D21">
        <v>469</v>
      </c>
      <c r="E21">
        <v>469</v>
      </c>
      <c r="G21">
        <v>150</v>
      </c>
      <c r="K21" t="s">
        <v>56</v>
      </c>
      <c r="L21">
        <v>422</v>
      </c>
      <c r="M21">
        <v>105</v>
      </c>
      <c r="N21">
        <v>105</v>
      </c>
      <c r="O21">
        <v>105</v>
      </c>
      <c r="P21">
        <v>107</v>
      </c>
    </row>
    <row r="22" spans="1:16" x14ac:dyDescent="0.3">
      <c r="A22" t="s">
        <v>57</v>
      </c>
      <c r="B22">
        <v>0</v>
      </c>
      <c r="C22">
        <v>0</v>
      </c>
      <c r="D22">
        <v>1339</v>
      </c>
      <c r="E22">
        <v>1339</v>
      </c>
      <c r="G22">
        <v>0</v>
      </c>
      <c r="K22" t="s">
        <v>57</v>
      </c>
      <c r="L22">
        <v>1255</v>
      </c>
      <c r="M22">
        <v>0</v>
      </c>
      <c r="N22">
        <v>0</v>
      </c>
      <c r="O22">
        <v>0</v>
      </c>
      <c r="P22">
        <v>1255</v>
      </c>
    </row>
    <row r="23" spans="1:16" x14ac:dyDescent="0.3">
      <c r="A23" t="s">
        <v>58</v>
      </c>
      <c r="B23">
        <v>0</v>
      </c>
      <c r="C23">
        <v>0</v>
      </c>
      <c r="D23">
        <v>250</v>
      </c>
      <c r="E23">
        <v>250</v>
      </c>
      <c r="G23">
        <v>0</v>
      </c>
      <c r="K23" t="s">
        <v>58</v>
      </c>
      <c r="L23">
        <v>100</v>
      </c>
      <c r="M23">
        <v>100</v>
      </c>
      <c r="N23">
        <v>0</v>
      </c>
      <c r="O23">
        <v>0</v>
      </c>
      <c r="P23">
        <v>0</v>
      </c>
    </row>
    <row r="24" spans="1:16" x14ac:dyDescent="0.3">
      <c r="A24" t="s">
        <v>59</v>
      </c>
      <c r="B24">
        <v>0</v>
      </c>
      <c r="C24">
        <v>0</v>
      </c>
      <c r="D24">
        <v>4945</v>
      </c>
      <c r="E24">
        <v>4945</v>
      </c>
      <c r="G24">
        <v>0</v>
      </c>
      <c r="K24" t="s">
        <v>59</v>
      </c>
      <c r="L24">
        <v>4800</v>
      </c>
      <c r="M24">
        <v>0</v>
      </c>
      <c r="N24">
        <v>4800</v>
      </c>
      <c r="O24">
        <v>0</v>
      </c>
      <c r="P24">
        <v>0</v>
      </c>
    </row>
    <row r="25" spans="1:16" x14ac:dyDescent="0.3">
      <c r="A25" t="s">
        <v>60</v>
      </c>
      <c r="B25">
        <v>0</v>
      </c>
      <c r="C25">
        <v>0</v>
      </c>
      <c r="D25">
        <v>75</v>
      </c>
      <c r="E25">
        <v>75</v>
      </c>
      <c r="G25">
        <v>0</v>
      </c>
      <c r="K25" t="s">
        <v>60</v>
      </c>
      <c r="L25">
        <v>654</v>
      </c>
      <c r="M25">
        <v>0</v>
      </c>
      <c r="N25">
        <v>218</v>
      </c>
      <c r="O25">
        <v>218</v>
      </c>
      <c r="P25">
        <v>218</v>
      </c>
    </row>
    <row r="26" spans="1:16" x14ac:dyDescent="0.3">
      <c r="A26" t="s">
        <v>61</v>
      </c>
      <c r="B26">
        <v>830</v>
      </c>
      <c r="C26">
        <v>830</v>
      </c>
      <c r="D26">
        <v>1320</v>
      </c>
      <c r="E26">
        <v>1320</v>
      </c>
      <c r="G26">
        <v>0</v>
      </c>
      <c r="K26" t="s">
        <v>61</v>
      </c>
      <c r="L26">
        <v>1183</v>
      </c>
      <c r="N26">
        <v>394</v>
      </c>
      <c r="O26">
        <v>394</v>
      </c>
      <c r="P26">
        <v>395</v>
      </c>
    </row>
    <row r="27" spans="1:16" x14ac:dyDescent="0.3">
      <c r="A27" t="s">
        <v>62</v>
      </c>
      <c r="B27">
        <v>300</v>
      </c>
      <c r="C27">
        <v>50</v>
      </c>
      <c r="D27">
        <v>1095</v>
      </c>
      <c r="E27">
        <v>1095</v>
      </c>
      <c r="G27">
        <v>-250</v>
      </c>
      <c r="K27" t="s">
        <v>62</v>
      </c>
      <c r="L27">
        <v>840</v>
      </c>
      <c r="M27">
        <v>210</v>
      </c>
      <c r="N27">
        <v>210</v>
      </c>
      <c r="O27">
        <v>210</v>
      </c>
      <c r="P27">
        <v>210</v>
      </c>
    </row>
    <row r="28" spans="1:16" x14ac:dyDescent="0.3">
      <c r="B28">
        <v>2733</v>
      </c>
      <c r="C28">
        <v>2472</v>
      </c>
      <c r="D28">
        <v>11770</v>
      </c>
      <c r="E28">
        <v>11770</v>
      </c>
      <c r="G28">
        <v>-178</v>
      </c>
    </row>
    <row r="29" spans="1:16" x14ac:dyDescent="0.3">
      <c r="A29" t="s">
        <v>63</v>
      </c>
      <c r="K29" t="s">
        <v>63</v>
      </c>
    </row>
    <row r="30" spans="1:16" x14ac:dyDescent="0.3">
      <c r="A30" t="s">
        <v>64</v>
      </c>
      <c r="B30">
        <v>235</v>
      </c>
      <c r="C30">
        <v>3452</v>
      </c>
      <c r="D30">
        <v>468</v>
      </c>
      <c r="E30">
        <v>3452</v>
      </c>
      <c r="G30">
        <v>3427</v>
      </c>
      <c r="I30" t="s">
        <v>65</v>
      </c>
      <c r="K30" t="s">
        <v>64</v>
      </c>
      <c r="L30">
        <v>440</v>
      </c>
      <c r="M30">
        <v>110</v>
      </c>
      <c r="N30">
        <v>110</v>
      </c>
      <c r="O30">
        <v>110</v>
      </c>
      <c r="P30">
        <v>110</v>
      </c>
    </row>
    <row r="31" spans="1:16" x14ac:dyDescent="0.3">
      <c r="A31" t="s">
        <v>66</v>
      </c>
      <c r="B31">
        <v>50</v>
      </c>
      <c r="C31">
        <v>19</v>
      </c>
      <c r="D31">
        <v>100</v>
      </c>
      <c r="E31">
        <v>50</v>
      </c>
      <c r="G31">
        <v>-31</v>
      </c>
      <c r="K31" t="s">
        <v>66</v>
      </c>
      <c r="L31">
        <v>60</v>
      </c>
      <c r="M31">
        <v>0</v>
      </c>
      <c r="N31">
        <v>20</v>
      </c>
      <c r="O31">
        <v>20</v>
      </c>
      <c r="P31">
        <v>20</v>
      </c>
    </row>
    <row r="32" spans="1:16" x14ac:dyDescent="0.3">
      <c r="A32" t="s">
        <v>67</v>
      </c>
      <c r="B32">
        <v>416</v>
      </c>
      <c r="C32">
        <v>488</v>
      </c>
      <c r="D32">
        <v>416</v>
      </c>
      <c r="E32">
        <v>488</v>
      </c>
      <c r="G32">
        <v>72</v>
      </c>
      <c r="K32" t="s">
        <v>67</v>
      </c>
      <c r="L32">
        <v>800</v>
      </c>
      <c r="M32">
        <v>200</v>
      </c>
      <c r="N32">
        <v>200</v>
      </c>
      <c r="O32">
        <v>200</v>
      </c>
      <c r="P32">
        <v>200</v>
      </c>
    </row>
    <row r="33" spans="1:16" x14ac:dyDescent="0.3">
      <c r="A33" t="s">
        <v>68</v>
      </c>
      <c r="B33">
        <v>1250</v>
      </c>
      <c r="C33">
        <v>443</v>
      </c>
      <c r="D33">
        <v>2500</v>
      </c>
      <c r="E33">
        <v>2500</v>
      </c>
      <c r="G33">
        <v>-807</v>
      </c>
      <c r="K33" t="s">
        <v>68</v>
      </c>
      <c r="L33">
        <v>1600</v>
      </c>
      <c r="M33">
        <v>400</v>
      </c>
      <c r="N33">
        <v>400</v>
      </c>
      <c r="O33">
        <v>400</v>
      </c>
      <c r="P33">
        <v>400</v>
      </c>
    </row>
    <row r="34" spans="1:16" x14ac:dyDescent="0.3">
      <c r="A34" t="s">
        <v>69</v>
      </c>
      <c r="B34">
        <v>1800</v>
      </c>
      <c r="C34">
        <v>1812</v>
      </c>
      <c r="D34">
        <v>2113</v>
      </c>
      <c r="E34">
        <v>1812</v>
      </c>
      <c r="G34">
        <v>12</v>
      </c>
    </row>
    <row r="35" spans="1:16" x14ac:dyDescent="0.3">
      <c r="A35" t="s">
        <v>70</v>
      </c>
      <c r="B35">
        <v>2200</v>
      </c>
      <c r="C35">
        <v>2200</v>
      </c>
      <c r="D35">
        <v>2200</v>
      </c>
      <c r="E35">
        <v>2200</v>
      </c>
      <c r="G35">
        <v>0</v>
      </c>
      <c r="I35" t="s">
        <v>71</v>
      </c>
    </row>
    <row r="36" spans="1:16" x14ac:dyDescent="0.3">
      <c r="A36" t="s">
        <v>72</v>
      </c>
      <c r="B36">
        <v>5926</v>
      </c>
      <c r="C36">
        <v>8414</v>
      </c>
      <c r="D36">
        <v>7797</v>
      </c>
      <c r="E36">
        <v>10502</v>
      </c>
      <c r="I36" t="s">
        <v>73</v>
      </c>
    </row>
    <row r="37" spans="1:16" x14ac:dyDescent="0.3">
      <c r="A37" t="s">
        <v>74</v>
      </c>
      <c r="D37">
        <v>5597</v>
      </c>
      <c r="K37" t="s">
        <v>74</v>
      </c>
      <c r="L37">
        <v>-6201</v>
      </c>
      <c r="M37">
        <v>-1550</v>
      </c>
      <c r="N37">
        <v>-1550</v>
      </c>
      <c r="O37">
        <v>-1550</v>
      </c>
      <c r="P37">
        <v>-1551</v>
      </c>
    </row>
    <row r="38" spans="1:16" x14ac:dyDescent="0.3">
      <c r="A38" t="s">
        <v>74</v>
      </c>
      <c r="B38">
        <v>-2798</v>
      </c>
      <c r="C38">
        <v>-4061</v>
      </c>
      <c r="D38">
        <v>-5597</v>
      </c>
      <c r="E38">
        <v>-8302</v>
      </c>
    </row>
    <row r="39" spans="1:16" x14ac:dyDescent="0.3">
      <c r="B39">
        <v>3128</v>
      </c>
      <c r="C39">
        <v>4353</v>
      </c>
      <c r="D39">
        <v>2200</v>
      </c>
      <c r="E39">
        <v>2200</v>
      </c>
    </row>
    <row r="40" spans="1:16" x14ac:dyDescent="0.3">
      <c r="K40" t="s">
        <v>75</v>
      </c>
    </row>
    <row r="41" spans="1:16" x14ac:dyDescent="0.3">
      <c r="A41" t="s">
        <v>75</v>
      </c>
      <c r="K41" t="s">
        <v>76</v>
      </c>
      <c r="N41">
        <v>0</v>
      </c>
      <c r="O41">
        <v>0</v>
      </c>
      <c r="P41">
        <v>1892</v>
      </c>
    </row>
    <row r="42" spans="1:16" x14ac:dyDescent="0.3">
      <c r="A42" t="s">
        <v>76</v>
      </c>
      <c r="B42">
        <v>1291</v>
      </c>
      <c r="C42">
        <v>1291</v>
      </c>
      <c r="D42">
        <v>1790</v>
      </c>
      <c r="E42">
        <v>1790</v>
      </c>
      <c r="G42">
        <v>0</v>
      </c>
      <c r="K42" t="s">
        <v>77</v>
      </c>
      <c r="N42">
        <v>0</v>
      </c>
      <c r="O42">
        <v>0</v>
      </c>
      <c r="P42">
        <v>690</v>
      </c>
    </row>
    <row r="43" spans="1:16" x14ac:dyDescent="0.3">
      <c r="A43" t="s">
        <v>77</v>
      </c>
      <c r="B43">
        <v>1507</v>
      </c>
      <c r="C43">
        <v>1507</v>
      </c>
      <c r="D43">
        <v>661</v>
      </c>
      <c r="E43">
        <v>1507</v>
      </c>
      <c r="G43">
        <v>846</v>
      </c>
      <c r="I43" t="s">
        <v>78</v>
      </c>
      <c r="K43" t="s">
        <v>79</v>
      </c>
      <c r="M43">
        <v>2013</v>
      </c>
      <c r="N43">
        <v>0</v>
      </c>
      <c r="O43">
        <v>2013</v>
      </c>
      <c r="P43">
        <v>0</v>
      </c>
    </row>
    <row r="44" spans="1:16" x14ac:dyDescent="0.3">
      <c r="A44" t="s">
        <v>79</v>
      </c>
      <c r="B44">
        <v>2013</v>
      </c>
      <c r="C44">
        <v>2013</v>
      </c>
      <c r="D44">
        <v>4026</v>
      </c>
      <c r="E44">
        <v>4026</v>
      </c>
      <c r="G44">
        <v>0</v>
      </c>
      <c r="K44" t="s">
        <v>80</v>
      </c>
      <c r="L44">
        <v>1100</v>
      </c>
      <c r="M44">
        <v>0</v>
      </c>
      <c r="N44">
        <v>1100</v>
      </c>
      <c r="O44">
        <v>0</v>
      </c>
      <c r="P44">
        <v>0</v>
      </c>
    </row>
    <row r="45" spans="1:16" x14ac:dyDescent="0.3">
      <c r="A45" t="s">
        <v>81</v>
      </c>
      <c r="B45">
        <v>0</v>
      </c>
      <c r="C45">
        <v>0</v>
      </c>
      <c r="D45">
        <v>9011</v>
      </c>
      <c r="E45">
        <v>9011</v>
      </c>
      <c r="G45">
        <v>0</v>
      </c>
      <c r="K45" t="s">
        <v>81</v>
      </c>
      <c r="L45">
        <v>7500</v>
      </c>
      <c r="M45">
        <v>1000</v>
      </c>
      <c r="N45">
        <v>2000</v>
      </c>
      <c r="O45">
        <v>2000</v>
      </c>
      <c r="P45">
        <v>2500</v>
      </c>
    </row>
    <row r="47" spans="1:16" x14ac:dyDescent="0.3">
      <c r="B47">
        <v>2013</v>
      </c>
      <c r="C47">
        <v>2013</v>
      </c>
      <c r="D47">
        <v>15488</v>
      </c>
      <c r="E47">
        <v>15488</v>
      </c>
      <c r="G47">
        <v>846</v>
      </c>
      <c r="I47" t="s">
        <v>78</v>
      </c>
    </row>
    <row r="51" spans="1:16" x14ac:dyDescent="0.3">
      <c r="K51" t="s">
        <v>82</v>
      </c>
    </row>
    <row r="52" spans="1:16" x14ac:dyDescent="0.3">
      <c r="A52" t="s">
        <v>82</v>
      </c>
      <c r="K52" t="s">
        <v>83</v>
      </c>
      <c r="L52">
        <v>5184</v>
      </c>
      <c r="M52">
        <v>1000</v>
      </c>
      <c r="N52">
        <v>1000</v>
      </c>
      <c r="O52">
        <v>1000</v>
      </c>
      <c r="P52">
        <v>2184</v>
      </c>
    </row>
    <row r="53" spans="1:16" x14ac:dyDescent="0.3">
      <c r="A53" t="s">
        <v>84</v>
      </c>
      <c r="B53">
        <v>264</v>
      </c>
      <c r="C53">
        <v>264</v>
      </c>
      <c r="D53">
        <v>5688</v>
      </c>
      <c r="E53">
        <v>5688</v>
      </c>
      <c r="G53">
        <v>0</v>
      </c>
      <c r="K53" t="s">
        <v>85</v>
      </c>
      <c r="L53">
        <v>345</v>
      </c>
      <c r="N53">
        <v>0</v>
      </c>
      <c r="O53">
        <v>0</v>
      </c>
      <c r="P53">
        <v>345</v>
      </c>
    </row>
    <row r="54" spans="1:16" x14ac:dyDescent="0.3">
      <c r="A54" t="s">
        <v>85</v>
      </c>
      <c r="B54">
        <v>0</v>
      </c>
      <c r="C54">
        <v>0</v>
      </c>
      <c r="D54">
        <v>468</v>
      </c>
      <c r="E54">
        <v>468</v>
      </c>
      <c r="G54">
        <v>0</v>
      </c>
    </row>
    <row r="55" spans="1:16" x14ac:dyDescent="0.3">
      <c r="B55">
        <v>264</v>
      </c>
      <c r="C55">
        <v>264</v>
      </c>
      <c r="D55">
        <v>6156</v>
      </c>
      <c r="E55">
        <v>6156</v>
      </c>
      <c r="G55">
        <v>0</v>
      </c>
    </row>
    <row r="56" spans="1:16" x14ac:dyDescent="0.3">
      <c r="K56" t="s">
        <v>86</v>
      </c>
    </row>
    <row r="58" spans="1:16" x14ac:dyDescent="0.3">
      <c r="A58" t="s">
        <v>87</v>
      </c>
      <c r="B58">
        <v>21046</v>
      </c>
      <c r="C58">
        <v>21594</v>
      </c>
      <c r="D58">
        <v>61833</v>
      </c>
      <c r="E58">
        <v>61833</v>
      </c>
      <c r="G58">
        <v>0</v>
      </c>
    </row>
    <row r="59" spans="1:16" x14ac:dyDescent="0.3">
      <c r="K59" t="s">
        <v>88</v>
      </c>
    </row>
    <row r="60" spans="1:16" x14ac:dyDescent="0.3">
      <c r="A60" t="s">
        <v>89</v>
      </c>
      <c r="K60" t="s">
        <v>90</v>
      </c>
      <c r="L60">
        <v>-40000</v>
      </c>
      <c r="M60">
        <v>0</v>
      </c>
      <c r="N60">
        <v>0</v>
      </c>
      <c r="O60">
        <v>0</v>
      </c>
      <c r="P60">
        <v>-40000</v>
      </c>
    </row>
    <row r="61" spans="1:16" x14ac:dyDescent="0.3">
      <c r="A61" t="s">
        <v>22</v>
      </c>
      <c r="B61">
        <v>-2200</v>
      </c>
      <c r="C61">
        <v>-2200</v>
      </c>
      <c r="D61">
        <v>-2200</v>
      </c>
      <c r="E61">
        <v>-2200</v>
      </c>
      <c r="G61">
        <v>0</v>
      </c>
      <c r="K61" t="s">
        <v>22</v>
      </c>
      <c r="L61">
        <v>-5834</v>
      </c>
      <c r="M61">
        <v>0</v>
      </c>
      <c r="N61">
        <v>0</v>
      </c>
      <c r="O61">
        <v>0</v>
      </c>
      <c r="P61">
        <v>-5834</v>
      </c>
    </row>
    <row r="62" spans="1:16" x14ac:dyDescent="0.3">
      <c r="A62" t="s">
        <v>91</v>
      </c>
      <c r="B62">
        <v>0</v>
      </c>
      <c r="C62">
        <v>0</v>
      </c>
      <c r="D62">
        <v>-4945</v>
      </c>
      <c r="E62">
        <v>-4945</v>
      </c>
      <c r="G62">
        <v>0</v>
      </c>
      <c r="K62" t="s">
        <v>92</v>
      </c>
      <c r="L62">
        <v>-45834</v>
      </c>
      <c r="M62">
        <v>0</v>
      </c>
      <c r="N62">
        <v>0</v>
      </c>
      <c r="O62">
        <v>0</v>
      </c>
      <c r="P62">
        <v>-45834</v>
      </c>
    </row>
    <row r="63" spans="1:16" x14ac:dyDescent="0.3">
      <c r="A63" t="s">
        <v>93</v>
      </c>
      <c r="G63">
        <v>0</v>
      </c>
      <c r="K63" t="s">
        <v>94</v>
      </c>
      <c r="L63">
        <v>-52276</v>
      </c>
      <c r="M63">
        <v>-52276</v>
      </c>
      <c r="N63">
        <v>-52816</v>
      </c>
      <c r="O63">
        <v>-52816</v>
      </c>
      <c r="P63">
        <v>-52276</v>
      </c>
    </row>
    <row r="64" spans="1:16" x14ac:dyDescent="0.3">
      <c r="A64" t="s">
        <v>95</v>
      </c>
      <c r="B64">
        <v>54688</v>
      </c>
      <c r="C64">
        <v>54688</v>
      </c>
      <c r="D64">
        <v>54688</v>
      </c>
      <c r="E64">
        <v>54688</v>
      </c>
      <c r="G64">
        <v>0</v>
      </c>
      <c r="L64">
        <v>-98110</v>
      </c>
      <c r="M64">
        <v>-52276</v>
      </c>
      <c r="N64">
        <v>-52816</v>
      </c>
      <c r="O64">
        <v>-52816</v>
      </c>
      <c r="P64">
        <v>-98110</v>
      </c>
    </row>
    <row r="65" spans="1:7" x14ac:dyDescent="0.3">
      <c r="A65" t="s">
        <v>96</v>
      </c>
      <c r="B65">
        <v>0</v>
      </c>
      <c r="C65">
        <v>0</v>
      </c>
      <c r="D65">
        <v>0</v>
      </c>
      <c r="E65">
        <v>0</v>
      </c>
      <c r="G65">
        <v>0</v>
      </c>
    </row>
    <row r="67" spans="1:7" x14ac:dyDescent="0.3">
      <c r="A67" s="20"/>
      <c r="B67" s="20"/>
    </row>
    <row r="68" spans="1:7" x14ac:dyDescent="0.3">
      <c r="A68" s="20" t="s">
        <v>97</v>
      </c>
      <c r="B68" s="20">
        <v>74663.66</v>
      </c>
    </row>
    <row r="69" spans="1:7" x14ac:dyDescent="0.3">
      <c r="A69" s="20" t="s">
        <v>98</v>
      </c>
      <c r="B69" s="20"/>
    </row>
    <row r="70" spans="1:7" x14ac:dyDescent="0.3">
      <c r="A70" s="20" t="s">
        <v>99</v>
      </c>
      <c r="B70" s="20">
        <v>26919</v>
      </c>
    </row>
    <row r="71" spans="1:7" x14ac:dyDescent="0.3">
      <c r="A71" s="20" t="s">
        <v>10</v>
      </c>
      <c r="B71" s="20">
        <v>10000</v>
      </c>
    </row>
    <row r="72" spans="1:7" x14ac:dyDescent="0.3">
      <c r="A72" s="20" t="s">
        <v>21</v>
      </c>
      <c r="B72" s="20">
        <v>4945</v>
      </c>
    </row>
    <row r="73" spans="1:7" x14ac:dyDescent="0.3">
      <c r="A73" s="20" t="s">
        <v>100</v>
      </c>
      <c r="B73" s="20">
        <v>32800</v>
      </c>
    </row>
    <row r="74" spans="1:7" x14ac:dyDescent="0.3">
      <c r="A74" s="20" t="s">
        <v>101</v>
      </c>
      <c r="B74" s="20">
        <v>74664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4C76-B942-4F29-98AC-84A721C0C041}">
  <dimension ref="A1:T28"/>
  <sheetViews>
    <sheetView tabSelected="1" workbookViewId="0">
      <selection activeCell="B20" sqref="B20"/>
    </sheetView>
  </sheetViews>
  <sheetFormatPr defaultColWidth="8.88671875" defaultRowHeight="13.8" x14ac:dyDescent="0.3"/>
  <cols>
    <col min="1" max="1" width="2.6640625" style="8" customWidth="1"/>
    <col min="2" max="2" width="20.33203125" style="8" customWidth="1"/>
    <col min="3" max="3" width="10.44140625" style="8" bestFit="1" customWidth="1"/>
    <col min="4" max="4" width="2.6640625" style="8" customWidth="1"/>
    <col min="5" max="5" width="26.44140625" style="8" bestFit="1" customWidth="1"/>
    <col min="6" max="6" width="10" style="8" bestFit="1" customWidth="1"/>
    <col min="7" max="7" width="2.6640625" style="8" customWidth="1"/>
    <col min="8" max="8" width="18.6640625" style="8" bestFit="1" customWidth="1"/>
    <col min="9" max="9" width="8.44140625" style="8" bestFit="1" customWidth="1"/>
    <col min="10" max="10" width="2.6640625" style="8" customWidth="1"/>
    <col min="11" max="11" width="20.44140625" style="8" bestFit="1" customWidth="1"/>
    <col min="12" max="12" width="8" style="8" customWidth="1"/>
    <col min="13" max="16384" width="8.88671875" style="8"/>
  </cols>
  <sheetData>
    <row r="1" spans="1:20" s="1" customFormat="1" x14ac:dyDescent="0.3">
      <c r="B1" s="2" t="str">
        <f>[1]SETUP!C2&amp;" Parish Council"</f>
        <v>Billinge Parish Council</v>
      </c>
      <c r="C1" s="2"/>
      <c r="E1" s="2"/>
      <c r="F1" s="2"/>
      <c r="H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1" customFormat="1" x14ac:dyDescent="0.3">
      <c r="B2" s="2" t="s">
        <v>0</v>
      </c>
      <c r="C2" s="2"/>
      <c r="E2" s="3"/>
      <c r="F2" s="3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1" customFormat="1" x14ac:dyDescent="0.3">
      <c r="B3" s="2"/>
      <c r="C3" s="2"/>
      <c r="E3" s="2"/>
      <c r="F3" s="2"/>
      <c r="H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">
      <c r="A4" s="1"/>
      <c r="B4" s="4" t="s">
        <v>1</v>
      </c>
      <c r="C4" s="5"/>
      <c r="D4" s="1"/>
      <c r="E4" s="6" t="s">
        <v>2</v>
      </c>
      <c r="F4" s="7"/>
      <c r="G4" s="1"/>
      <c r="H4" s="4" t="s">
        <v>3</v>
      </c>
      <c r="I4" s="5"/>
      <c r="J4" s="1"/>
      <c r="K4" s="4" t="s">
        <v>4</v>
      </c>
      <c r="L4" s="5"/>
    </row>
    <row r="5" spans="1:20" ht="14.4" x14ac:dyDescent="0.3">
      <c r="A5" s="1"/>
      <c r="B5" s="9" t="s">
        <v>5</v>
      </c>
      <c r="C5" s="10">
        <f>'[1]Bank Recon'!O8</f>
        <v>130930.14</v>
      </c>
      <c r="D5" s="1"/>
      <c r="E5" s="11" t="s">
        <v>6</v>
      </c>
      <c r="F5" s="10">
        <v>26919</v>
      </c>
      <c r="G5" s="1"/>
      <c r="H5" s="12" t="s">
        <v>7</v>
      </c>
      <c r="I5" s="13">
        <f>[1]SETUP!C3*[1]SETUP!C4</f>
        <v>5550</v>
      </c>
      <c r="J5" s="1"/>
      <c r="K5" s="14" t="s">
        <v>8</v>
      </c>
      <c r="L5" s="15">
        <v>0</v>
      </c>
    </row>
    <row r="6" spans="1:20" ht="14.4" x14ac:dyDescent="0.3">
      <c r="A6" s="1"/>
      <c r="B6" s="9" t="s">
        <v>9</v>
      </c>
      <c r="C6" s="10">
        <f>SUMIF([1]Receipts!E:E,"",[1]Receipts!H:H)</f>
        <v>0</v>
      </c>
      <c r="D6" s="1"/>
      <c r="E6" s="11" t="s">
        <v>10</v>
      </c>
      <c r="F6" s="10">
        <v>10000</v>
      </c>
      <c r="G6" s="1"/>
      <c r="H6" s="16" t="str">
        <f>[1]SETUP!C10&amp;" Expenditure"</f>
        <v>2025-26 Expenditure</v>
      </c>
      <c r="I6" s="13">
        <f>SUMIF([1]Payments!Q:Q,"Y",[1]Payments!H:H)</f>
        <v>0</v>
      </c>
      <c r="J6" s="1"/>
      <c r="K6" s="17" t="s">
        <v>11</v>
      </c>
      <c r="L6" s="13">
        <f>SUMIF([1]Receipts!I:I,"CIL",[1]Receipts!H:H)</f>
        <v>0</v>
      </c>
    </row>
    <row r="7" spans="1:20" ht="14.4" x14ac:dyDescent="0.3">
      <c r="A7" s="1"/>
      <c r="B7" s="9" t="s">
        <v>12</v>
      </c>
      <c r="C7" s="10">
        <f>-SUMIF([1]Payments!M:M,"",[1]Payments!J:J)</f>
        <v>0</v>
      </c>
      <c r="D7" s="1"/>
      <c r="E7" s="11" t="s">
        <v>13</v>
      </c>
      <c r="F7" s="10"/>
      <c r="G7" s="1"/>
      <c r="J7" s="1"/>
      <c r="K7" s="17" t="s">
        <v>14</v>
      </c>
      <c r="L7" s="13">
        <f>IF(SUMIF([1]Payments!P:P,"Y",[1]Payments!H:H)&gt;SUM(L5:L6),SUM(L5:L6),SUMIF([1]Payments!P:P,"Y",[1]Payments!H:H))</f>
        <v>0</v>
      </c>
    </row>
    <row r="8" spans="1:20" ht="14.4" x14ac:dyDescent="0.3">
      <c r="A8" s="1"/>
      <c r="B8" s="9" t="str">
        <f>CY&amp;" VAT to reclaim"</f>
        <v>2025-26 VAT to reclaim</v>
      </c>
      <c r="C8" s="10">
        <f>SUMIF([1]Payments!S:S,"",[1]Payments!I:I)</f>
        <v>879.06999999999994</v>
      </c>
      <c r="D8" s="1"/>
      <c r="E8" s="11" t="s">
        <v>15</v>
      </c>
      <c r="F8" s="10"/>
      <c r="G8" s="1"/>
      <c r="J8" s="1"/>
      <c r="K8" s="14" t="s">
        <v>16</v>
      </c>
      <c r="L8" s="13">
        <v>0</v>
      </c>
    </row>
    <row r="9" spans="1:20" ht="14.4" x14ac:dyDescent="0.3">
      <c r="A9" s="1"/>
      <c r="B9" s="18" t="str">
        <f>"Cash on "&amp;TEXT(CYE,"dd mmm yyyy")</f>
        <v>Cash on 31 Mar 2026</v>
      </c>
      <c r="C9" s="19">
        <f>SUM(C5:C8)</f>
        <v>131809.21</v>
      </c>
      <c r="D9" s="1"/>
      <c r="E9" s="11" t="s">
        <v>17</v>
      </c>
      <c r="F9" s="10"/>
      <c r="G9" s="1"/>
      <c r="J9" s="1"/>
      <c r="K9" s="17" t="s">
        <v>18</v>
      </c>
      <c r="L9" s="10">
        <f>IF(L5+L6-L7-L8&lt;0,0,L5+L6-L7-L8)</f>
        <v>0</v>
      </c>
    </row>
    <row r="10" spans="1:20" ht="14.4" x14ac:dyDescent="0.3">
      <c r="A10" s="1"/>
      <c r="B10" s="1" t="s">
        <v>19</v>
      </c>
      <c r="C10" s="1"/>
      <c r="D10" s="1"/>
      <c r="E10" s="11" t="s">
        <v>20</v>
      </c>
      <c r="F10" s="10"/>
      <c r="G10" s="1"/>
      <c r="J10" s="1"/>
    </row>
    <row r="11" spans="1:20" ht="14.4" x14ac:dyDescent="0.3">
      <c r="A11" s="1"/>
      <c r="B11" s="1"/>
      <c r="C11" s="1"/>
      <c r="D11" s="1"/>
      <c r="E11" s="11" t="s">
        <v>21</v>
      </c>
      <c r="F11" s="10">
        <v>4945</v>
      </c>
      <c r="G11" s="1"/>
      <c r="J11" s="1"/>
    </row>
    <row r="12" spans="1:20" x14ac:dyDescent="0.3">
      <c r="A12" s="1"/>
      <c r="D12" s="1"/>
      <c r="E12" s="18" t="s">
        <v>22</v>
      </c>
      <c r="F12" s="19">
        <f>SUM(F5:F11)</f>
        <v>41864</v>
      </c>
      <c r="G12" s="1"/>
      <c r="J12" s="1"/>
    </row>
    <row r="13" spans="1:20" x14ac:dyDescent="0.3">
      <c r="A13" s="1"/>
      <c r="D13" s="1"/>
      <c r="G13" s="1"/>
      <c r="J13" s="1"/>
    </row>
    <row r="14" spans="1:20" x14ac:dyDescent="0.3">
      <c r="A14" s="1"/>
      <c r="D14" s="1"/>
      <c r="G14" s="1"/>
      <c r="J14" s="1"/>
    </row>
    <row r="15" spans="1:20" x14ac:dyDescent="0.3">
      <c r="A15" s="1"/>
      <c r="D15" s="1"/>
      <c r="G15" s="1"/>
      <c r="J15" s="1"/>
    </row>
    <row r="16" spans="1:20" x14ac:dyDescent="0.3">
      <c r="A16" s="1"/>
      <c r="D16" s="1"/>
      <c r="G16" s="1"/>
      <c r="J16" s="1"/>
    </row>
    <row r="17" spans="1:10" x14ac:dyDescent="0.3">
      <c r="A17" s="1"/>
      <c r="D17" s="1"/>
      <c r="G17" s="1"/>
      <c r="J17" s="1"/>
    </row>
    <row r="18" spans="1:10" x14ac:dyDescent="0.3">
      <c r="A18" s="1"/>
      <c r="B18" s="1"/>
      <c r="C18" s="1"/>
      <c r="D18" s="1"/>
      <c r="G18" s="1"/>
      <c r="J18" s="1"/>
    </row>
    <row r="19" spans="1:10" x14ac:dyDescent="0.3">
      <c r="A19" s="1"/>
      <c r="B19" s="1"/>
      <c r="C19" s="1"/>
      <c r="D19" s="1"/>
      <c r="G19" s="1"/>
      <c r="J19" s="1"/>
    </row>
    <row r="20" spans="1:10" x14ac:dyDescent="0.3">
      <c r="A20" s="1"/>
      <c r="D20" s="1"/>
      <c r="G20" s="1"/>
      <c r="J20" s="1"/>
    </row>
    <row r="21" spans="1:10" x14ac:dyDescent="0.3">
      <c r="A21" s="1"/>
      <c r="D21" s="1"/>
      <c r="G21" s="1"/>
      <c r="J21" s="1"/>
    </row>
    <row r="22" spans="1:10" x14ac:dyDescent="0.3">
      <c r="A22" s="1"/>
      <c r="D22" s="1"/>
      <c r="G22" s="1"/>
      <c r="J22" s="1"/>
    </row>
    <row r="23" spans="1:10" x14ac:dyDescent="0.3">
      <c r="A23" s="1"/>
      <c r="B23" s="1"/>
      <c r="C23" s="1"/>
      <c r="D23" s="1"/>
      <c r="G23" s="1"/>
      <c r="J23" s="1"/>
    </row>
    <row r="24" spans="1:10" x14ac:dyDescent="0.3">
      <c r="A24" s="1"/>
      <c r="B24" s="1"/>
      <c r="C24" s="1"/>
      <c r="D24" s="1"/>
      <c r="G24" s="1"/>
      <c r="J24" s="1"/>
    </row>
    <row r="25" spans="1:10" x14ac:dyDescent="0.3">
      <c r="A25" s="1"/>
      <c r="D25" s="1"/>
      <c r="G25" s="1"/>
      <c r="J25" s="1"/>
    </row>
    <row r="26" spans="1:10" x14ac:dyDescent="0.3">
      <c r="A26" s="1"/>
      <c r="D26" s="1"/>
      <c r="G26" s="1"/>
      <c r="J26" s="1"/>
    </row>
    <row r="27" spans="1:10" x14ac:dyDescent="0.3">
      <c r="A27" s="1"/>
      <c r="D27" s="1"/>
      <c r="G27" s="1"/>
      <c r="J27" s="1"/>
    </row>
    <row r="28" spans="1:10" x14ac:dyDescent="0.3">
      <c r="A28" s="1"/>
      <c r="D28" s="1"/>
      <c r="G28" s="1"/>
      <c r="J28" s="1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25-26</vt:lpstr>
      <vt:lpstr>24-25 Reserve</vt:lpstr>
      <vt:lpstr>25-26 Reserve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Broatch</dc:creator>
  <cp:lastModifiedBy>Hazel Broatch</cp:lastModifiedBy>
  <dcterms:created xsi:type="dcterms:W3CDTF">2025-07-21T11:30:51Z</dcterms:created>
  <dcterms:modified xsi:type="dcterms:W3CDTF">2025-07-21T11:38:46Z</dcterms:modified>
</cp:coreProperties>
</file>